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798" activeTab="0"/>
  </bookViews>
  <sheets>
    <sheet name="Rekapitulace" sheetId="1" r:id="rId1"/>
    <sheet name="3.1.akce MO+ČsOL" sheetId="2" r:id="rId2"/>
    <sheet name="3.2.akce ČsOL" sheetId="3" r:id="rId3"/>
    <sheet name="3.3. akce jednot-celostátní" sheetId="4" r:id="rId4"/>
    <sheet name="3.4. akce jednot" sheetId="5" r:id="rId5"/>
    <sheet name="3.6 akce - věnce" sheetId="6" r:id="rId6"/>
    <sheet name="3.7 KOS" sheetId="7" r:id="rId7"/>
    <sheet name="3.8. akce s podporou měst,krajů" sheetId="8" r:id="rId8"/>
    <sheet name="4. Památník odboje" sheetId="9" r:id="rId9"/>
    <sheet name="5. Projekty ČSOL" sheetId="10" r:id="rId10"/>
    <sheet name="5.1. PoVV" sheetId="11" r:id="rId11"/>
    <sheet name="5.2. SZ pomoc" sheetId="12" r:id="rId12"/>
    <sheet name="5.3. Zámeček" sheetId="13" r:id="rId13"/>
    <sheet name="5.4 Legionáři pro mládež" sheetId="14" r:id="rId14"/>
    <sheet name="5.5. Legiovlak" sheetId="15" r:id="rId15"/>
    <sheet name="5.6. Kompenzační pomůcky" sheetId="16" r:id="rId16"/>
    <sheet name="5.7. Muzejnictví" sheetId="17" r:id="rId17"/>
    <sheet name="6. Komise ČsOL" sheetId="18" r:id="rId18"/>
  </sheets>
  <definedNames/>
  <calcPr fullCalcOnLoad="1"/>
</workbook>
</file>

<file path=xl/sharedStrings.xml><?xml version="1.0" encoding="utf-8"?>
<sst xmlns="http://schemas.openxmlformats.org/spreadsheetml/2006/main" count="2528" uniqueCount="1353">
  <si>
    <t>poř. číslo</t>
  </si>
  <si>
    <t>Název akce</t>
  </si>
  <si>
    <t>Projekt</t>
  </si>
  <si>
    <t>datum konání</t>
  </si>
  <si>
    <t>organizátor          odpovídá</t>
  </si>
  <si>
    <t>Místo konání</t>
  </si>
  <si>
    <t>osobní</t>
  </si>
  <si>
    <t>mater.</t>
  </si>
  <si>
    <t>služby</t>
  </si>
  <si>
    <t>CELKEM</t>
  </si>
  <si>
    <t>z toho dotace</t>
  </si>
  <si>
    <t>1.</t>
  </si>
  <si>
    <t>akce</t>
  </si>
  <si>
    <t>Strašice</t>
  </si>
  <si>
    <t>náhrady KVH</t>
  </si>
  <si>
    <t>2.</t>
  </si>
  <si>
    <t>3.</t>
  </si>
  <si>
    <t>4.</t>
  </si>
  <si>
    <t>výstava</t>
  </si>
  <si>
    <t>5.</t>
  </si>
  <si>
    <t>6.</t>
  </si>
  <si>
    <t>7.</t>
  </si>
  <si>
    <t>8.</t>
  </si>
  <si>
    <t>9.</t>
  </si>
  <si>
    <t>11.</t>
  </si>
  <si>
    <t>12.</t>
  </si>
  <si>
    <t>13.</t>
  </si>
  <si>
    <t>ubytování</t>
  </si>
  <si>
    <t>10.</t>
  </si>
  <si>
    <t>14.</t>
  </si>
  <si>
    <t>15.</t>
  </si>
  <si>
    <t>cestovní náhrady</t>
  </si>
  <si>
    <t>16.</t>
  </si>
  <si>
    <t>Moravská Třebová</t>
  </si>
  <si>
    <t>Plzeň</t>
  </si>
  <si>
    <t>Datum</t>
  </si>
  <si>
    <t>Čas</t>
  </si>
  <si>
    <t>Odpovídá</t>
  </si>
  <si>
    <t>Součinnost</t>
  </si>
  <si>
    <t>Materiální zabezpečení</t>
  </si>
  <si>
    <t>ČsOL</t>
  </si>
  <si>
    <t>autobus</t>
  </si>
  <si>
    <t>17.</t>
  </si>
  <si>
    <t>18.</t>
  </si>
  <si>
    <t>19.</t>
  </si>
  <si>
    <t>20.</t>
  </si>
  <si>
    <t>21.</t>
  </si>
  <si>
    <t>22.</t>
  </si>
  <si>
    <t>23.</t>
  </si>
  <si>
    <t>Akce - nákladová položka</t>
  </si>
  <si>
    <t>Rozpočet celkem</t>
  </si>
  <si>
    <t>Z toho nákladové položky</t>
  </si>
  <si>
    <t>Osobní náklady</t>
  </si>
  <si>
    <t>Materiál. náklady</t>
  </si>
  <si>
    <t>Nemater. náklady</t>
  </si>
  <si>
    <t>položky</t>
  </si>
  <si>
    <t>Z toho</t>
  </si>
  <si>
    <t>SPONZOR</t>
  </si>
  <si>
    <t>náhrady za techniku</t>
  </si>
  <si>
    <t>Schváleno celkem</t>
  </si>
  <si>
    <t>VLASTNÍ</t>
  </si>
  <si>
    <t>střelivo, terče</t>
  </si>
  <si>
    <t>vlastní</t>
  </si>
  <si>
    <t>z toho</t>
  </si>
  <si>
    <t>sponzor</t>
  </si>
  <si>
    <t>Celkem</t>
  </si>
  <si>
    <t>Základní rozpočet (Kč)</t>
  </si>
  <si>
    <t>Kč</t>
  </si>
  <si>
    <t>z toho vlastní</t>
  </si>
  <si>
    <t>z toho sponzor</t>
  </si>
  <si>
    <t>Projekt SZ pomoci</t>
  </si>
  <si>
    <t>Péče ČsOL o válečné veterány</t>
  </si>
  <si>
    <t>Zodpovídá: br.Gábor</t>
  </si>
  <si>
    <t>1.1.</t>
  </si>
  <si>
    <t>Náklady na prostředky zdravotní podpory</t>
  </si>
  <si>
    <t>1.3.</t>
  </si>
  <si>
    <t>Náklady na sociální výpomoc</t>
  </si>
  <si>
    <t>1.4.</t>
  </si>
  <si>
    <t>Náklady na distribuci financí  a poštovné</t>
  </si>
  <si>
    <t xml:space="preserve">Dotace           </t>
  </si>
  <si>
    <t>Čerpání (Kč)</t>
  </si>
  <si>
    <t>Břeclav</t>
  </si>
  <si>
    <t>Kladno</t>
  </si>
  <si>
    <t>Liberec</t>
  </si>
  <si>
    <t>Pardubice</t>
  </si>
  <si>
    <t>Praha 2</t>
  </si>
  <si>
    <t>Prostějov</t>
  </si>
  <si>
    <t>Ústí nad Orlicí</t>
  </si>
  <si>
    <t>ostatní</t>
  </si>
  <si>
    <t>pietní akce</t>
  </si>
  <si>
    <t>zabezpečení akce</t>
  </si>
  <si>
    <t>DPP</t>
  </si>
  <si>
    <t>letadlo</t>
  </si>
  <si>
    <t>Vzpomínka na okupaci ČSR v roce 1939</t>
  </si>
  <si>
    <t>Sezimovo Ústí</t>
  </si>
  <si>
    <t>P.č.</t>
  </si>
  <si>
    <t>Doplňující informace</t>
  </si>
  <si>
    <t>Personální zabezpečení</t>
  </si>
  <si>
    <t>Praha, Valy, Hlavní sál MO</t>
  </si>
  <si>
    <t>xx</t>
  </si>
  <si>
    <t>Praha, Olšanské hřbitovy</t>
  </si>
  <si>
    <t>14.9.</t>
  </si>
  <si>
    <t>Lány</t>
  </si>
  <si>
    <t>28.10.</t>
  </si>
  <si>
    <t>Praha 2, Pod Emauzy</t>
  </si>
  <si>
    <t>Základní varianta (Kč)</t>
  </si>
  <si>
    <t>Základní varianta  (Kč)</t>
  </si>
  <si>
    <t>věnce</t>
  </si>
  <si>
    <t>pietní akt</t>
  </si>
  <si>
    <t>Lázně Toušeń</t>
  </si>
  <si>
    <t>Rezerva</t>
  </si>
  <si>
    <t>věnec</t>
  </si>
  <si>
    <t>září</t>
  </si>
  <si>
    <t>25.</t>
  </si>
  <si>
    <t>Požadované náklady</t>
  </si>
  <si>
    <t>pronájem techniky</t>
  </si>
  <si>
    <t>24.</t>
  </si>
  <si>
    <t>honorář KVH</t>
  </si>
  <si>
    <t>náklady na dopravu</t>
  </si>
  <si>
    <t>poř. č.</t>
  </si>
  <si>
    <t>Typ akce</t>
  </si>
  <si>
    <t>Plnění plánu práce</t>
  </si>
  <si>
    <t>Žatec</t>
  </si>
  <si>
    <t>Dotace MO</t>
  </si>
  <si>
    <t>Praha 3, Vítkov</t>
  </si>
  <si>
    <t>Slavnostní shromáždění při příležitosti Dne válečných veteránů</t>
  </si>
  <si>
    <t>11.11.</t>
  </si>
  <si>
    <t>Organizační nařízení</t>
  </si>
  <si>
    <t>dotace MO</t>
  </si>
  <si>
    <t xml:space="preserve">zabezpečení ukázek </t>
  </si>
  <si>
    <t>ostatní náklady</t>
  </si>
  <si>
    <t>organizátor odpovídá</t>
  </si>
  <si>
    <t>členění nákladů</t>
  </si>
  <si>
    <t>CELKEM bod IV. Akce jednot</t>
  </si>
  <si>
    <t>komise ekonomická</t>
  </si>
  <si>
    <t>Komise ekonomická</t>
  </si>
  <si>
    <t>Darney</t>
  </si>
  <si>
    <t>F. Bobek</t>
  </si>
  <si>
    <t>4.5.</t>
  </si>
  <si>
    <t>Praha, Petřín</t>
  </si>
  <si>
    <t>Organizační nařízení MO</t>
  </si>
  <si>
    <t>REZERVA</t>
  </si>
  <si>
    <t>Zámeček Pardubice</t>
  </si>
  <si>
    <t>J. Charfreitag</t>
  </si>
  <si>
    <t>srpen</t>
  </si>
  <si>
    <t>cestovní náhrady, ostatní</t>
  </si>
  <si>
    <t>honoráře KVH</t>
  </si>
  <si>
    <t>poháry a ceny</t>
  </si>
  <si>
    <t>nájem střelnice, zapůj. zbraní</t>
  </si>
  <si>
    <t>Komise ekonomická a komise pro rozvoj a řízení jednot</t>
  </si>
  <si>
    <t>11. 11.</t>
  </si>
  <si>
    <t>Oheň (bez)naděje - vzpomínková akce na vypálení osady Ležáky</t>
  </si>
  <si>
    <t>10:00</t>
  </si>
  <si>
    <t>ozvučení, mikrobus</t>
  </si>
  <si>
    <t>14:00</t>
  </si>
  <si>
    <t>09:00</t>
  </si>
  <si>
    <t>11:00</t>
  </si>
  <si>
    <t>MO ČR</t>
  </si>
  <si>
    <t>Cestovní náhrady</t>
  </si>
  <si>
    <t>Nájem kanceláře</t>
  </si>
  <si>
    <t>Spotřeba energie v kancelářích</t>
  </si>
  <si>
    <t>Náklady na odborná školení</t>
  </si>
  <si>
    <t>Odb. pracovník-právník</t>
  </si>
  <si>
    <t>Poštovné</t>
  </si>
  <si>
    <t>Zákonné poj. odpovědnosti zam.</t>
  </si>
  <si>
    <t>Aktualizace webových stránek</t>
  </si>
  <si>
    <t>Nákup tonerů do tiskáren</t>
  </si>
  <si>
    <t>Nákup kanc. materiálu</t>
  </si>
  <si>
    <t>Časopis pro VV</t>
  </si>
  <si>
    <t>MF ČR</t>
  </si>
  <si>
    <t>Dot. MO</t>
  </si>
  <si>
    <t>D. ostatní</t>
  </si>
  <si>
    <t>dotace ost.</t>
  </si>
  <si>
    <t>vstupy do muzeí</t>
  </si>
  <si>
    <t>z toho dotace MO</t>
  </si>
  <si>
    <t>z toho       dot. ostatní</t>
  </si>
  <si>
    <t>Rozpočet projektu Československé obce legionářské</t>
  </si>
  <si>
    <t>náklady</t>
  </si>
  <si>
    <t>Dotace celkem</t>
  </si>
  <si>
    <t>ČsOL  a partneři</t>
  </si>
  <si>
    <t>Celkem rozpočet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</si>
  <si>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</si>
  <si>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</si>
  <si>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</si>
  <si>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</si>
  <si>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</si>
  <si>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</si>
  <si>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</si>
  <si>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</si>
  <si>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</si>
  <si>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</si>
  <si>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</si>
  <si>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</si>
  <si>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</si>
  <si>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</si>
  <si>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 xml:space="preserve">pojištění legiovlaku </t>
  </si>
  <si>
    <t>nákupy služeb lvlak (IT práce, opravy, právník, zpracování mezd)</t>
  </si>
  <si>
    <t>vstupní prohlídky lvlak, školení atd.</t>
  </si>
  <si>
    <t>náklady na pohonné hmoty</t>
  </si>
  <si>
    <t>nákup artefaktů do expozice lvlaku</t>
  </si>
  <si>
    <t>nákup zařízení do vagónů</t>
  </si>
  <si>
    <t>nákup PC + příslušenství</t>
  </si>
  <si>
    <t>nákup tiskárny a přenosných pamětí</t>
  </si>
  <si>
    <t>MS Office + licence antiviru</t>
  </si>
  <si>
    <t>CELKEM 4. Legiovlak</t>
  </si>
  <si>
    <t>náklady na účetní zpracování projektu</t>
  </si>
  <si>
    <t>poštovné</t>
  </si>
  <si>
    <t>1.12</t>
  </si>
  <si>
    <t>náklady na ubytování pracovníků lvlaku</t>
  </si>
  <si>
    <t>nákup publikací o historii čs. armády a státu</t>
  </si>
  <si>
    <t>4.1.</t>
  </si>
  <si>
    <t>4.3.</t>
  </si>
  <si>
    <t>náklady  na editora, úpravy textů a korektury</t>
  </si>
  <si>
    <t>náklady na tisk a přípravu časopisu ČsOL</t>
  </si>
  <si>
    <t>náklady na distribuci časopisu</t>
  </si>
  <si>
    <t>výroba propagačních a reklamních materiálů</t>
  </si>
  <si>
    <t>2.7.</t>
  </si>
  <si>
    <t>17.11.</t>
  </si>
  <si>
    <t>Praha 6, Hlávkova kolej</t>
  </si>
  <si>
    <t>1D+2S+20N+ÚH AČR trubač</t>
  </si>
  <si>
    <t>ĆERPÁNÍ ROZPOČTU 2019</t>
  </si>
  <si>
    <t>Sponzor</t>
  </si>
  <si>
    <t>OVV</t>
  </si>
  <si>
    <t>PV Praha</t>
  </si>
  <si>
    <t>Uctění obětí 17. listopadu 1939</t>
  </si>
  <si>
    <t>Nadace Hlávkových</t>
  </si>
  <si>
    <t>Praha 6, kasárna Ruzyně</t>
  </si>
  <si>
    <t>1+3vlČR+1VČ+1x(10x2)
1D+2S+24N+ÚH AČR</t>
  </si>
  <si>
    <t>pouť</t>
  </si>
  <si>
    <t>br. tajemník</t>
  </si>
  <si>
    <t>Vzpomínka na čestného předsedu ČSOL arm. gen. Tomáše Sedláčka</t>
  </si>
  <si>
    <t>ozvučení</t>
  </si>
  <si>
    <t>pronájem autobusu</t>
  </si>
  <si>
    <t>autobus MO</t>
  </si>
  <si>
    <t>1.  Sociální a zdravotní podpora</t>
  </si>
  <si>
    <t>2.1.</t>
  </si>
  <si>
    <t>2.2.</t>
  </si>
  <si>
    <t>2.3.</t>
  </si>
  <si>
    <t>Revize</t>
  </si>
  <si>
    <t>1.2.</t>
  </si>
  <si>
    <t>3.1.</t>
  </si>
  <si>
    <t>3.2.</t>
  </si>
  <si>
    <t>3.3.</t>
  </si>
  <si>
    <t>3.4.</t>
  </si>
  <si>
    <t>4.2.</t>
  </si>
  <si>
    <t>Ekonomická komise</t>
  </si>
  <si>
    <t xml:space="preserve"> P.Budinský,    F.Bobek,  V.Šinkovec</t>
  </si>
  <si>
    <t>2.4.</t>
  </si>
  <si>
    <t>výroba plaket, medailí a desek k výročím</t>
  </si>
  <si>
    <t>Komise ČSOL</t>
  </si>
  <si>
    <t xml:space="preserve">   br.tajemník   + MO ČR</t>
  </si>
  <si>
    <t xml:space="preserve">    br. Mojžíš   + MO ČR</t>
  </si>
  <si>
    <t>zhotovení uniforem a doplňků pro průvodce</t>
  </si>
  <si>
    <t>nákup a výroba upomínkových předmětů, darů</t>
  </si>
  <si>
    <t>Pro strategické plánování</t>
  </si>
  <si>
    <t>Pro zahraniční spolupráci</t>
  </si>
  <si>
    <t>V. Šinkovec</t>
  </si>
  <si>
    <t>Historicko-dokumentační</t>
  </si>
  <si>
    <t>Pro oceňování</t>
  </si>
  <si>
    <t>Sociálně-zdravotní</t>
  </si>
  <si>
    <t>A. Ditrichová</t>
  </si>
  <si>
    <t>Rozhodčí rada</t>
  </si>
  <si>
    <t>Telekomunikační a přístupové služby</t>
  </si>
  <si>
    <t>Správa počítačové sítě, údržba PC</t>
  </si>
  <si>
    <t>Celkem vše</t>
  </si>
  <si>
    <t>Náklady na kulturní akce</t>
  </si>
  <si>
    <t>Občasník Veterán - tisk</t>
  </si>
  <si>
    <t>Nákup květin a darů</t>
  </si>
  <si>
    <t>Tiskárny</t>
  </si>
  <si>
    <t>PC technika -NTB</t>
  </si>
  <si>
    <t>3. Zámeček</t>
  </si>
  <si>
    <t>5. LEGIOVLAK</t>
  </si>
  <si>
    <t>5.3.</t>
  </si>
  <si>
    <t>1+3vlČR, zdrav. zabezpečení</t>
  </si>
  <si>
    <t>hlavní sál, ozvučení</t>
  </si>
  <si>
    <t>PV Praha, VP, OPP VHÚ</t>
  </si>
  <si>
    <t>15.3.</t>
  </si>
  <si>
    <t>Praha, Hradčanské nám.</t>
  </si>
  <si>
    <t>1+vlČR+1D+2S+8N</t>
  </si>
  <si>
    <t>ASl, KVV Ostrava</t>
  </si>
  <si>
    <t>7:00</t>
  </si>
  <si>
    <t>Ostravsko</t>
  </si>
  <si>
    <t>PV Praha, VP, OPP VHÚ, OK MO, ASl</t>
  </si>
  <si>
    <t>1D+2S+20N, ÚH AČR 33</t>
  </si>
  <si>
    <t>ozvučení, autobus</t>
  </si>
  <si>
    <t>5.5.</t>
  </si>
  <si>
    <t>Praha, Staroměstská radnice, Křížová kaple</t>
  </si>
  <si>
    <t>1+3vlČR+1VČ+1x(5x2), 1D+2S+24N+ÚH AČR</t>
  </si>
  <si>
    <t>08.00</t>
  </si>
  <si>
    <t>PV Praha, VP, ASl</t>
  </si>
  <si>
    <t>1D+2S+6N, ÚH AČR trubač</t>
  </si>
  <si>
    <t>PV Praha, OPP VHÚ, AVZdr,VP</t>
  </si>
  <si>
    <t>ASl, HS</t>
  </si>
  <si>
    <t>3.9.</t>
  </si>
  <si>
    <t>upřesní pořadatel</t>
  </si>
  <si>
    <t>21.9.</t>
  </si>
  <si>
    <t>Uctění památky padlých legionářů, výročí vzniku Českoskovenské republiky</t>
  </si>
  <si>
    <t>1+3vlČR+1VČ+1x(5x2), 1D+2S+10N, ÚH AČR 32</t>
  </si>
  <si>
    <t xml:space="preserve">    br. tajemník   + MO ČR</t>
  </si>
  <si>
    <t>pyrotechnika</t>
  </si>
  <si>
    <t>1. Přímé náklady</t>
  </si>
  <si>
    <t>Vlak je složen ze čtrnácti historických vagónů. V každém roce se počítá se zahájením provozu vlaku v polovině března a putováním po 37 městech s realizačním týmem, který zabezpečoval provoz již v předcházejících letech. V každém městě se počítá s týdenní zastávkou. Rozpočet obsahuje veškeré náklady spojené s přípravou a provozem LEGIOVLAKU včetně nákladů na přepravy vlaku a pronájmu lokomotivy.</t>
  </si>
  <si>
    <t>mzdové náklady průvodců Legiovlaku</t>
  </si>
  <si>
    <t>pojištění odpovědnosti zaměstnanců</t>
  </si>
  <si>
    <t>pravidelné technické kontroly a z toho vyplývající opravy</t>
  </si>
  <si>
    <t>1.13</t>
  </si>
  <si>
    <t>1.14</t>
  </si>
  <si>
    <t>1.15</t>
  </si>
  <si>
    <t>1.16</t>
  </si>
  <si>
    <t>1.17</t>
  </si>
  <si>
    <t>1.18</t>
  </si>
  <si>
    <t>1.19</t>
  </si>
  <si>
    <t>nákup reklamy v časopise</t>
  </si>
  <si>
    <t>1.20</t>
  </si>
  <si>
    <t>Tisk propagačních a prezentačních materiálů pro návštěvníky</t>
  </si>
  <si>
    <t>1.21</t>
  </si>
  <si>
    <t>grafické práce při přípravě propagačních a prezentačních materiálů</t>
  </si>
  <si>
    <t>1.22</t>
  </si>
  <si>
    <t>tisk panelů a úprava expozice</t>
  </si>
  <si>
    <t>1.23</t>
  </si>
  <si>
    <t>1.24</t>
  </si>
  <si>
    <t>1.25</t>
  </si>
  <si>
    <t>2. Režijní náklady</t>
  </si>
  <si>
    <t xml:space="preserve">Součástí projektu jsou i nepřímé podpůrné náklady včetně režijních, které jsou nezbytné pro zdárnou realizaci projektu v celém jeho rozsahu. </t>
  </si>
  <si>
    <t>mzdové náklady realizačního týmu projektu</t>
  </si>
  <si>
    <t>2.4</t>
  </si>
  <si>
    <t xml:space="preserve">náhrady za telefon a internetové připojení + zelená linka </t>
  </si>
  <si>
    <t>2.5</t>
  </si>
  <si>
    <t xml:space="preserve">pronájem kancelář + skladů a náklady na energie </t>
  </si>
  <si>
    <t>2.6</t>
  </si>
  <si>
    <t>2.7</t>
  </si>
  <si>
    <t>2.8</t>
  </si>
  <si>
    <t>2.9</t>
  </si>
  <si>
    <t>aktualizace a správa webových stránek projektu</t>
  </si>
  <si>
    <t>2.10</t>
  </si>
  <si>
    <t>2.11</t>
  </si>
  <si>
    <t>nákup kancelářského materiálu (papír, tužky, lepidla, šanony)</t>
  </si>
  <si>
    <t>2.12</t>
  </si>
  <si>
    <t>nákup tonerů do tiskáren</t>
  </si>
  <si>
    <t>2.13</t>
  </si>
  <si>
    <t>2.14</t>
  </si>
  <si>
    <t>CELKEM režijní náklady</t>
  </si>
  <si>
    <t xml:space="preserve">LEGIOVLAK </t>
  </si>
  <si>
    <t>1.26</t>
  </si>
  <si>
    <t>2. SZ Podpora</t>
  </si>
  <si>
    <t xml:space="preserve">Popis </t>
  </si>
  <si>
    <t>Výdaje náklady</t>
  </si>
  <si>
    <t>Celkem v Kč</t>
  </si>
  <si>
    <t>A. Rozpočet DPS Revitalizace - etapa technologie</t>
  </si>
  <si>
    <t xml:space="preserve">      oprava podlah a techn. místnosti</t>
  </si>
  <si>
    <t xml:space="preserve">      páteřní rozvody, technologie</t>
  </si>
  <si>
    <t xml:space="preserve">   související fasády, stropy, izolace, schody</t>
  </si>
  <si>
    <t xml:space="preserve">   stropy nad II.NP podle mykologa</t>
  </si>
  <si>
    <t xml:space="preserve">   aktivní hromosvod</t>
  </si>
  <si>
    <t xml:space="preserve">   oprava schodů</t>
  </si>
  <si>
    <t xml:space="preserve">   nový vstup</t>
  </si>
  <si>
    <t xml:space="preserve">   dokončení odvodnění (jímky, kanalizace)</t>
  </si>
  <si>
    <t xml:space="preserve">   zemní práce, izolace</t>
  </si>
  <si>
    <t xml:space="preserve">   zasíťování a rozvody hlavní budovy el. + ÚT</t>
  </si>
  <si>
    <t xml:space="preserve">   restaurování historických prvků (okna, dveře)</t>
  </si>
  <si>
    <t>E. Update projektové dokumentace</t>
  </si>
  <si>
    <t>F. Projektové náklady 2021 (dozor,změny, expozice)</t>
  </si>
  <si>
    <t>dozor projektový, BOZP, stavební, autorský</t>
  </si>
  <si>
    <t>studie expozice  externí</t>
  </si>
  <si>
    <t>zpracování zadávací dokumentace exp int</t>
  </si>
  <si>
    <t>prováděcí dokumentace expoz ext</t>
  </si>
  <si>
    <t>prováděcí dokumentace expoz int</t>
  </si>
  <si>
    <t>administrace projektu a VŘ ITI</t>
  </si>
  <si>
    <t>Celkem A. + B. + C.</t>
  </si>
  <si>
    <t>Příjmy, zdroje</t>
  </si>
  <si>
    <t>Dary Zámeček</t>
  </si>
  <si>
    <t>Povinná spoluúčast ČsOL k dotacím (A+B+C)</t>
  </si>
  <si>
    <t>ČsOL vlastní (krytí D+E+F)</t>
  </si>
  <si>
    <t>Celkové zdroje</t>
  </si>
  <si>
    <t>Rozdíl mezi příjmy a výdaji</t>
  </si>
  <si>
    <t xml:space="preserve">Příjmy </t>
  </si>
  <si>
    <t>Výdaje</t>
  </si>
  <si>
    <t>+ (zisk)</t>
  </si>
  <si>
    <t>- ( ztráta, tj. úhrada z vlastních zdrojů)</t>
  </si>
  <si>
    <t>Nákup pozemku</t>
  </si>
  <si>
    <t>Obdelník před vjezdem   112 m2</t>
  </si>
  <si>
    <t>v jednání</t>
  </si>
  <si>
    <t>Pás u plotu 162 m2</t>
  </si>
  <si>
    <t>Zahrada, lesopark 4900 m2</t>
  </si>
  <si>
    <t>Pás u cesty 1150 m2</t>
  </si>
  <si>
    <t>Zodpovídá: br.Budinský,ss. Ditrichová</t>
  </si>
  <si>
    <t>Zodpovídá: ss. Nosková</t>
  </si>
  <si>
    <t>2.  Ostatní náklady</t>
  </si>
  <si>
    <t>Pohřby a další pietní akce</t>
  </si>
  <si>
    <t>Náklady na vydání vzpomínek veteránů</t>
  </si>
  <si>
    <t xml:space="preserve">  V.Šinkovec</t>
  </si>
  <si>
    <t>4.1. PR podpora</t>
  </si>
  <si>
    <t xml:space="preserve">4. Památník odboje </t>
  </si>
  <si>
    <t>5. Projekty ČSOL</t>
  </si>
  <si>
    <t>4.2. Tisková a publikační činnost</t>
  </si>
  <si>
    <t xml:space="preserve">4.3. Technické zabezpečení akcí </t>
  </si>
  <si>
    <t>4.4. Knihovna a historický archiv</t>
  </si>
  <si>
    <t>4.5. Muzeum čs. legií</t>
  </si>
  <si>
    <t>4.6. Ostatní</t>
  </si>
  <si>
    <t>2.5.</t>
  </si>
  <si>
    <t>2.6.</t>
  </si>
  <si>
    <t>tisk výroční zprávy ČsOL</t>
  </si>
  <si>
    <t>příprava, gr. práce a tisk publikací o čs. armádě</t>
  </si>
  <si>
    <t>náklady na gr. práce a tisk pamětí a deníků</t>
  </si>
  <si>
    <t>nákup historických artefakt</t>
  </si>
  <si>
    <t>5.1.</t>
  </si>
  <si>
    <t>5.2.</t>
  </si>
  <si>
    <t>5.4.</t>
  </si>
  <si>
    <t>náklady na provoz služebního automobilu</t>
  </si>
  <si>
    <t>PHM do služebního automobilu</t>
  </si>
  <si>
    <t>Dotace MF na provozní náklady</t>
  </si>
  <si>
    <t>Oslava Dne veteránů na Praze 2</t>
  </si>
  <si>
    <t>předání pam. medailí</t>
  </si>
  <si>
    <t>průbežně</t>
  </si>
  <si>
    <t xml:space="preserve">   br. Mojžíš   + MO ČR</t>
  </si>
  <si>
    <t>zapůjčení exponátů</t>
  </si>
  <si>
    <t>Základní verze</t>
  </si>
  <si>
    <t>Revize (Kč)</t>
  </si>
  <si>
    <t>revize</t>
  </si>
  <si>
    <t>Převod darů do roku 2022 (na zad.dok. expozice int.)</t>
  </si>
  <si>
    <t>Revize nozpočtu projektu</t>
  </si>
  <si>
    <t>Oslavy narozenin válečných veteránů</t>
  </si>
  <si>
    <t>dotace MF</t>
  </si>
  <si>
    <t>Dotace MF</t>
  </si>
  <si>
    <t>C. Související práce s revitalizací</t>
  </si>
  <si>
    <t>B. Realizace prací s podporou MK</t>
  </si>
  <si>
    <t xml:space="preserve"> - etapa zprovoznění technologie, z toho:</t>
  </si>
  <si>
    <t xml:space="preserve">   střecha hlavní budouvy</t>
  </si>
  <si>
    <t xml:space="preserve">   dokončení střechy hlavní budovy</t>
  </si>
  <si>
    <t xml:space="preserve">   rekonstrukce interiérů </t>
  </si>
  <si>
    <t xml:space="preserve">   restaurování hodnotných prvků (např. oken, dveří)</t>
  </si>
  <si>
    <t>D. Provozní náklady</t>
  </si>
  <si>
    <t xml:space="preserve">  dot. ostatní</t>
  </si>
  <si>
    <t>Doplňkové služby služby pro VV</t>
  </si>
  <si>
    <t>Dotace MO celkem</t>
  </si>
  <si>
    <t>Dotace MD</t>
  </si>
  <si>
    <t>cestovní náhrady zaměstnanců Legiovlaku - 9,5 měs.</t>
  </si>
  <si>
    <t>průběžné opravy vagónů v rámci provozu lvlaku 9 měs.</t>
  </si>
  <si>
    <t>náklady na přepravu Legiovlaku - 9 měs, 35 zastávek</t>
  </si>
  <si>
    <t>náklady na pronájem parní lokomotivy při prezentacích</t>
  </si>
  <si>
    <t>náhrady za EI a služby na zastávkách - 9 měs., 35 zast.</t>
  </si>
  <si>
    <t>pronájem multivanu pro zásobování (100 dní pronájmu)</t>
  </si>
  <si>
    <t>pronájmy historické techniky a artefaktů do expozice - 9 měs.</t>
  </si>
  <si>
    <t>pronájmy ozvučení, WC, lavic, stanů, prostor atd.- 9 měs.</t>
  </si>
  <si>
    <t>tisk plakátů a pozvánek + výlep plakátů ve městech - 35 zastávek</t>
  </si>
  <si>
    <t>nákup zdravotních a hygienických pomůcek (COVID)</t>
  </si>
  <si>
    <t xml:space="preserve">ostatní    </t>
  </si>
  <si>
    <t>Rozpočet projektu - základní</t>
  </si>
  <si>
    <t>náklady spojené s provozováním muzea</t>
  </si>
  <si>
    <t xml:space="preserve">ostatní náklady </t>
  </si>
  <si>
    <t>dot. ost.</t>
  </si>
  <si>
    <t>Setkání vedoucích představitelů MO a GŠ s přímými účastníky bojů a voj. veřejností - zahájení operace "Pouštní bouře"</t>
  </si>
  <si>
    <t>14. 1.</t>
  </si>
  <si>
    <t>Setkání představitelů Ostravy s válečnými veterány a účastníky bojů v Ostravsko-Opavské operaci</t>
  </si>
  <si>
    <t>KVV Ostrava</t>
  </si>
  <si>
    <t>MHMP,   ČsOL</t>
  </si>
  <si>
    <t>ČsOL,      Spol. MRŠ</t>
  </si>
  <si>
    <t>Pietní akt - uctění obětí heydrichiády</t>
  </si>
  <si>
    <t>PV Praha, VP, VHÚ, ASl</t>
  </si>
  <si>
    <t>PV Praha, VP</t>
  </si>
  <si>
    <t>6. 5.</t>
  </si>
  <si>
    <t>7. 5.</t>
  </si>
  <si>
    <t>Praha 8, Kobyliská střelnice</t>
  </si>
  <si>
    <t>Praha 3, Olšanské hřbitovy</t>
  </si>
  <si>
    <t>1D+2S+30N+ÚH AČR</t>
  </si>
  <si>
    <t>1D+4S+30N+ÚH AČR+1+3vlčr+1VČ+1x(8x2)</t>
  </si>
  <si>
    <t>ozvučení, osobní automobil</t>
  </si>
  <si>
    <t>VePozS, AČR, ASl</t>
  </si>
  <si>
    <t>Pietní akt - vzpomínka na prezidenta Edvarda Beneše</t>
  </si>
  <si>
    <t>Pietní akt - vzpomínka na úmrtí T.G. Masaryka</t>
  </si>
  <si>
    <t>Setkání válečných veteránů s žáky voj. škol (příslušníci tankové brigády-východ a obrněné brigády-západ)</t>
  </si>
  <si>
    <t>Vzpomínka na padlé legionáře u příležitosti 104. výročí bitvy o Doss Alto</t>
  </si>
  <si>
    <t>5. 10.</t>
  </si>
  <si>
    <t>15:00</t>
  </si>
  <si>
    <t>Praha, Masarykovo nádraží</t>
  </si>
  <si>
    <t>1D+2S+6N+ÚH AČR-trubač</t>
  </si>
  <si>
    <t xml:space="preserve">Arras,              Dunkerque,            Belloy-en- Santerre,          </t>
  </si>
  <si>
    <t xml:space="preserve">  br. Plescher + MO ČR</t>
  </si>
  <si>
    <t xml:space="preserve">autobus </t>
  </si>
  <si>
    <t>Slovensko</t>
  </si>
  <si>
    <t>3. Činnost ČsOL</t>
  </si>
  <si>
    <t>1. Akce MO + ČsOL</t>
  </si>
  <si>
    <t xml:space="preserve">5. Příspěvky na činnost </t>
  </si>
  <si>
    <t>8. Vlastní dotované akce jednot</t>
  </si>
  <si>
    <t>Pietní akt - vzpomínka na T.G. Masaryka</t>
  </si>
  <si>
    <t>HS, ASl</t>
  </si>
  <si>
    <t>7. 3.</t>
  </si>
  <si>
    <t>autobus - 40 osob</t>
  </si>
  <si>
    <t>27.4.-1.5.</t>
  </si>
  <si>
    <t>Vzpomínkové setkání a pietní akt k 104. výročí úmrtí M.R.Štefánika</t>
  </si>
  <si>
    <t>Účast na Dni pozemních sil "BAHNA 2023"</t>
  </si>
  <si>
    <t>SSTMO, VSŠ-VOŠ MO, ASl</t>
  </si>
  <si>
    <t>VSŠ-VOŠ MO</t>
  </si>
  <si>
    <t>7.7.</t>
  </si>
  <si>
    <t>26. 9.</t>
  </si>
  <si>
    <t>SZOČO</t>
  </si>
  <si>
    <t>Setkání Ř OVV s terenními pracovníky a předsednictvem ČsOL k vyhodnocení péče o válečné veterány v roce  2023</t>
  </si>
  <si>
    <t>ČsOL, VLRZ</t>
  </si>
  <si>
    <t>8.12.</t>
  </si>
  <si>
    <t>10.00-14.00</t>
  </si>
  <si>
    <t>Praha 6, VKP</t>
  </si>
  <si>
    <t>salonek č. 4</t>
  </si>
  <si>
    <t>pohoštění</t>
  </si>
  <si>
    <t xml:space="preserve">Vzpomínková cesta na Balkán po stopách nasazení čs. vojáků v mírových misích spojená s návštěvami míst smrti čs. vojáků </t>
  </si>
  <si>
    <t>6. Komise ČsOL v roce 2023</t>
  </si>
  <si>
    <t>z toho:</t>
  </si>
  <si>
    <t>Nákladová část</t>
  </si>
  <si>
    <t>množství (počet/měrná jednotka)</t>
  </si>
  <si>
    <t>Vlastní zdroje v Kč</t>
  </si>
  <si>
    <t>Dotace MO 
v Kč</t>
  </si>
  <si>
    <t>Projekt celkem
v Kč</t>
  </si>
  <si>
    <t>B) Náklady celkem</t>
  </si>
  <si>
    <t>B a) Osobní náklady celkem</t>
  </si>
  <si>
    <r>
      <t>mzdové náklady</t>
    </r>
    <r>
      <rPr>
        <vertAlign val="superscript"/>
        <sz val="11"/>
        <color indexed="8"/>
        <rFont val="Calibri"/>
        <family val="2"/>
      </rPr>
      <t>4)</t>
    </r>
  </si>
  <si>
    <r>
      <t>ostatní osobní náklady</t>
    </r>
    <r>
      <rPr>
        <vertAlign val="superscript"/>
        <sz val="11"/>
        <color indexed="8"/>
        <rFont val="Calibri"/>
        <family val="2"/>
      </rPr>
      <t>4)</t>
    </r>
  </si>
  <si>
    <t>pojistné soc. a zdravotního pojištění</t>
  </si>
  <si>
    <r>
      <t>B b) materiální náklady celkem</t>
    </r>
    <r>
      <rPr>
        <b/>
        <vertAlign val="superscript"/>
        <sz val="11"/>
        <color indexed="8"/>
        <rFont val="Calibri"/>
        <family val="2"/>
      </rPr>
      <t>5)</t>
    </r>
  </si>
  <si>
    <t>u toho:</t>
  </si>
  <si>
    <r>
      <t>B c) Nemateriální náklady (služby) celkem</t>
    </r>
    <r>
      <rPr>
        <b/>
        <vertAlign val="superscript"/>
        <sz val="11"/>
        <color indexed="8"/>
        <rFont val="Calibri"/>
        <family val="2"/>
      </rPr>
      <t>6)</t>
    </r>
  </si>
  <si>
    <t>Náklady na správu databází a dokumentů</t>
  </si>
  <si>
    <t>Zpracování účetnictví a mzdové agendy</t>
  </si>
  <si>
    <t>Náklady na setkání
-  pronájem prostor, techniky, vozidel, honoráře atd.</t>
  </si>
  <si>
    <t>Náklady na setkání
-ubytování, přeprava, pozvánky</t>
  </si>
  <si>
    <t>Náklady na setkání  - občerstvení, ostatní</t>
  </si>
  <si>
    <t>Dlouhodobý projekt  Československé obce legionářské propagující a připomínající činnost a přínos čs. legií pro vznik samostatného československého státu formou pojízdné výstavy repliky vlaku, ve kterém žili čs. legionáři na Transsibiřské magistrále.  Hlavním cílem projektu je zpřipomínání vlasteneckých, demokratických a bojových tradic a uchování historického odkazu národního boje za vznik ČR</t>
  </si>
  <si>
    <t>1.27</t>
  </si>
  <si>
    <t>licence pro dopravu - ECM - 8 000 x 12 měs.</t>
  </si>
  <si>
    <t>2.15</t>
  </si>
  <si>
    <t>ostatní režijní náklady</t>
  </si>
  <si>
    <t>propagace</t>
  </si>
  <si>
    <t>CP</t>
  </si>
  <si>
    <t>Lipník nad Bečvou</t>
  </si>
  <si>
    <t>Havířov</t>
  </si>
  <si>
    <t>8. 3.</t>
  </si>
  <si>
    <t xml:space="preserve">    br. Charfreitag     + br. Mojžíš</t>
  </si>
  <si>
    <t xml:space="preserve">propagace akce </t>
  </si>
  <si>
    <t>režijní náklady</t>
  </si>
  <si>
    <t>M. Mojžíš +    J. Filip</t>
  </si>
  <si>
    <t>Rok 2022</t>
  </si>
  <si>
    <t>Rok 2023</t>
  </si>
  <si>
    <t xml:space="preserve">   fasády </t>
  </si>
  <si>
    <t xml:space="preserve">   příprava restaurování a obnovy místností</t>
  </si>
  <si>
    <t>zvony</t>
  </si>
  <si>
    <t>propagační materiály</t>
  </si>
  <si>
    <t>Město Pardubice v aktuálním roce</t>
  </si>
  <si>
    <t>Ministerstvo kultury  v aktuálním roce</t>
  </si>
  <si>
    <t>Pardubický kraj (převody z minulého roku)</t>
  </si>
  <si>
    <t>Pardubický kraj  v aktuálním roce</t>
  </si>
  <si>
    <t>2. Akce ústředí ČsOL</t>
  </si>
  <si>
    <t>6. Příspěvky na věnce</t>
  </si>
  <si>
    <t xml:space="preserve">Památník odboje </t>
  </si>
  <si>
    <t>1. PoVV 2023</t>
  </si>
  <si>
    <t>4. Legionáři pro mládež</t>
  </si>
  <si>
    <t>OVVVH</t>
  </si>
  <si>
    <t>ČsOL, PV Praha, OPP VHÚ, VP, AVZdr, VLRZ</t>
  </si>
  <si>
    <t>PV Praha,    OVVVH</t>
  </si>
  <si>
    <t>Pietní akty k uctění obětí války (spoj. armády, ČNP, 1. čs. arm. sboru, čs. letců, legionářů, gen. Klapálka a gen. Kutlvašra)</t>
  </si>
  <si>
    <t>24. 6.</t>
  </si>
  <si>
    <t>ČsOL, OVVVH</t>
  </si>
  <si>
    <t>Praha 6,           náměstí Svobody</t>
  </si>
  <si>
    <t xml:space="preserve"> ozvučení</t>
  </si>
  <si>
    <t>Pietní akt u příležitosti výročí bojů na Středním východě a na Dukle</t>
  </si>
  <si>
    <t>Pietní akt - 7. výročí Pražského povstání</t>
  </si>
  <si>
    <t>Vzpomínka na padlé legionáře u příležitosti 106. výročí bitvy u Zborova</t>
  </si>
  <si>
    <t>Pietní akt u příležitosti 83. výročí bitvy o Anglii</t>
  </si>
  <si>
    <t>Pietní akt u pamětní desky Čechům, Židům a protinacistic-ky smýšlejícím Němcům vyhnaným v roce 1939</t>
  </si>
  <si>
    <t>Vzpomínkové a pietní cesty v rámci komise pro válečné hrony MO ČR, účasti na jednání, pietních aktech a konferencích</t>
  </si>
  <si>
    <t xml:space="preserve">dle upřesnění </t>
  </si>
  <si>
    <t>7. - 11. 5.</t>
  </si>
  <si>
    <t xml:space="preserve">30. 6.  dle pozvánky </t>
  </si>
  <si>
    <t>22-30. 9.</t>
  </si>
  <si>
    <t xml:space="preserve">    br. Charfreitag     + OVVVH</t>
  </si>
  <si>
    <t xml:space="preserve">    br. Charfreitag     </t>
  </si>
  <si>
    <t>Žamberk</t>
  </si>
  <si>
    <t>grafické práce a tisk</t>
  </si>
  <si>
    <t xml:space="preserve">    PO, br. Charfreitag     </t>
  </si>
  <si>
    <t xml:space="preserve">br. Charfreitag   </t>
  </si>
  <si>
    <t>3. Akce jednot s celostátní působností</t>
  </si>
  <si>
    <t>.</t>
  </si>
  <si>
    <t>Odsouhlasené náklady</t>
  </si>
  <si>
    <t xml:space="preserve">Schváleno </t>
  </si>
  <si>
    <t>dot. MO</t>
  </si>
  <si>
    <t>Dot. MF</t>
  </si>
  <si>
    <t>Dot. Ost.</t>
  </si>
  <si>
    <t>Vzpomínka na umučené důstojníky odbojové organizace Obrana národa</t>
  </si>
  <si>
    <t xml:space="preserve">   jednota   M.Boleslav br.Pilvousek</t>
  </si>
  <si>
    <t>Mladá Boleslav</t>
  </si>
  <si>
    <t>propagace,</t>
  </si>
  <si>
    <t>honorář KVH + hudba</t>
  </si>
  <si>
    <t>pronájem prostor</t>
  </si>
  <si>
    <t>cestovné</t>
  </si>
  <si>
    <t>Připomínka paraskupiny PLATINUM-PEWTER</t>
  </si>
  <si>
    <t xml:space="preserve">    jednota     Chrudim     br. F.Bobek</t>
  </si>
  <si>
    <t>Pardubice, Chrudim, Nasavrky, Krásný</t>
  </si>
  <si>
    <t>honorář KVH, hudba</t>
  </si>
  <si>
    <t>Připomínka paraskupiny CALCIUM</t>
  </si>
  <si>
    <t xml:space="preserve">    jednota     Chrudim br.F. Bobek</t>
  </si>
  <si>
    <t>Pardubice, Mýtka, Javorné</t>
  </si>
  <si>
    <t>gr.práce, tisk plakátů</t>
  </si>
  <si>
    <t>honorář KVH,techniky</t>
  </si>
  <si>
    <t>pronájmy techniky</t>
  </si>
  <si>
    <t xml:space="preserve">    jednota     M.Boleslav br.J.Beneš</t>
  </si>
  <si>
    <t>Horní Světlá</t>
  </si>
  <si>
    <t>propagace, tiskoviny</t>
  </si>
  <si>
    <t xml:space="preserve">honorář KVH </t>
  </si>
  <si>
    <t xml:space="preserve">    jednota      Olomouc II br.Hrabal</t>
  </si>
  <si>
    <t>tisk plakátů</t>
  </si>
  <si>
    <t>Prezentace tradic armády ve Strakonicích</t>
  </si>
  <si>
    <t>jednota ČsOL Strakonice,     br .Marcin</t>
  </si>
  <si>
    <t>Strakonice</t>
  </si>
  <si>
    <t>Žamberský divočák - prezentace tradic armády</t>
  </si>
  <si>
    <t xml:space="preserve">Branný pochod po stopách Krále Šumavy - připomenutí účastníků III. odboje - </t>
  </si>
  <si>
    <t>branný pochod</t>
  </si>
  <si>
    <t>Šumava</t>
  </si>
  <si>
    <t>grafika + tisk map</t>
  </si>
  <si>
    <t>odznaky pro účast.</t>
  </si>
  <si>
    <t xml:space="preserve">    jednota     J. Hradec,  br. Pokovba</t>
  </si>
  <si>
    <t>Chlumčany</t>
  </si>
  <si>
    <t>rozhodčí DPP</t>
  </si>
  <si>
    <t>střelivo</t>
  </si>
  <si>
    <t>poháry, ceny</t>
  </si>
  <si>
    <t xml:space="preserve">   jednota       Ostrava       br. Ryška</t>
  </si>
  <si>
    <t>Bystřice</t>
  </si>
  <si>
    <t>organizátor DPP</t>
  </si>
  <si>
    <t>věcné ceny, plakáty</t>
  </si>
  <si>
    <t xml:space="preserve">   jednota       Frýdek-M   br.Majer</t>
  </si>
  <si>
    <t xml:space="preserve">                 REZERVA                       </t>
  </si>
  <si>
    <t>9.9.</t>
  </si>
  <si>
    <t>nájmy prostor,ozv.</t>
  </si>
  <si>
    <t>Vzpomínka na padlé hraničáře u příležitosti 85. výročí bojů o ČSR na podzim roku 1938</t>
  </si>
  <si>
    <t>1.10.</t>
  </si>
  <si>
    <t>duben</t>
  </si>
  <si>
    <t>Žulová, Jeseník</t>
  </si>
  <si>
    <t>jednota Praha 3 br. Charfreitag</t>
  </si>
  <si>
    <t xml:space="preserve">Praha  </t>
  </si>
  <si>
    <t>Prezentace tradic armády na jihu Moravy</t>
  </si>
  <si>
    <t>jednota Hodonín,     br. Lexa</t>
  </si>
  <si>
    <t>Strážnice</t>
  </si>
  <si>
    <t>Valašské Meziříčí</t>
  </si>
  <si>
    <t xml:space="preserve">   jednota         Boletice    br. Kabele</t>
  </si>
  <si>
    <t>Česká Kanada</t>
  </si>
  <si>
    <t xml:space="preserve">Branná soutěž
Veteránská Kanada </t>
  </si>
  <si>
    <t>branná soutěž</t>
  </si>
  <si>
    <t>2.10.</t>
  </si>
  <si>
    <t xml:space="preserve">   jednota         Plzeň         br.Plescher</t>
  </si>
  <si>
    <t>pronájem sportoviště</t>
  </si>
  <si>
    <t>Mělník</t>
  </si>
  <si>
    <t xml:space="preserve">3.4. Akce jednot </t>
  </si>
  <si>
    <t>Mezisoučet</t>
  </si>
  <si>
    <t>střelecká soutěž</t>
  </si>
  <si>
    <t>pronájem střelnice</t>
  </si>
  <si>
    <t>jednota ČsOL Mělník, br. Bubník</t>
  </si>
  <si>
    <t>Katusice</t>
  </si>
  <si>
    <t>rozhodčí (6hod x 300Kč)</t>
  </si>
  <si>
    <t>Postřekov</t>
  </si>
  <si>
    <t>Lipník</t>
  </si>
  <si>
    <t>Odry</t>
  </si>
  <si>
    <t>Mikulov</t>
  </si>
  <si>
    <t>Břidličná</t>
  </si>
  <si>
    <t>Ostrava</t>
  </si>
  <si>
    <t>jednota ČsOL Tachov, br. Kašpárek</t>
  </si>
  <si>
    <t>Tachov</t>
  </si>
  <si>
    <t>Kovohutě Příbram</t>
  </si>
  <si>
    <t>Opava</t>
  </si>
  <si>
    <t>Chvalšiny</t>
  </si>
  <si>
    <t>Praha</t>
  </si>
  <si>
    <t>květen</t>
  </si>
  <si>
    <t>Olomouc</t>
  </si>
  <si>
    <t>ukázky</t>
  </si>
  <si>
    <t>8. 5.</t>
  </si>
  <si>
    <t>Kyšice</t>
  </si>
  <si>
    <t>honorář KVH za ukázku</t>
  </si>
  <si>
    <t>pronájem hist. techniky</t>
  </si>
  <si>
    <t>imitační střelivo</t>
  </si>
  <si>
    <t>Beroun</t>
  </si>
  <si>
    <t>Hradec Králové</t>
  </si>
  <si>
    <t>grafika, tisk plakátů</t>
  </si>
  <si>
    <t>Revize  (Kč)</t>
  </si>
  <si>
    <t>jednota Jablonec/N, br. Janoušek</t>
  </si>
  <si>
    <t>Vojensko historické prezentace naší zahraniční armády na vzpomínkové akce na SILVER A v Senici</t>
  </si>
  <si>
    <t>Senice</t>
  </si>
  <si>
    <t>Český Krumlov</t>
  </si>
  <si>
    <t>Jablonec nad Nisou</t>
  </si>
  <si>
    <t>Vojensko historické prezentace přínosu OS- na tradiční akci Pouťová Pecka</t>
  </si>
  <si>
    <t>Pecka</t>
  </si>
  <si>
    <t>Jednota ČsOL Č. Krumlov    br. Mojžíš</t>
  </si>
  <si>
    <t xml:space="preserve">Jednota ČsOL 
Tachov,
br.Kašpárek
</t>
  </si>
  <si>
    <t>Kojetín</t>
  </si>
  <si>
    <t>14.10.</t>
  </si>
  <si>
    <t>Střelecká soutěž K poctě válečným veteránům</t>
  </si>
  <si>
    <t>Střelecký memoriál kpt. Dalibora Javoříka VI. ročník</t>
  </si>
  <si>
    <t>Střelecký memoriál Petera Ovečky IX. ročník</t>
  </si>
  <si>
    <t>Střelecký memoriál válečného veterána Františka Kyselky - II. ročník</t>
  </si>
  <si>
    <t>7.10.</t>
  </si>
  <si>
    <t>21. 10.</t>
  </si>
  <si>
    <t>jednota ČsOL Kroměříž, br. Paleček</t>
  </si>
  <si>
    <t>jednota ČsOL Jihlava, br. Roudenský</t>
  </si>
  <si>
    <t>jednota ČsOL Jablonec nad Nisou,   ses.Hrbková</t>
  </si>
  <si>
    <t>J. Hradec</t>
  </si>
  <si>
    <t>Kotojedy, střelnice Hvězda</t>
  </si>
  <si>
    <t>střelnice Dobroutov</t>
  </si>
  <si>
    <t>Jablonné v Podještědí</t>
  </si>
  <si>
    <t>Poř. č.</t>
  </si>
  <si>
    <t>Jednota</t>
  </si>
  <si>
    <t>Požadavek jednot         (tis. Kč)</t>
  </si>
  <si>
    <t>Odsouhlasený rozpočet jednot (tis.Kč.)</t>
  </si>
  <si>
    <t xml:space="preserve">78. výročí osvobození                                  </t>
  </si>
  <si>
    <t xml:space="preserve">105. výročí vyhlášení samostatnosti ČSR                            </t>
  </si>
  <si>
    <t xml:space="preserve">boje našich legionářů                        </t>
  </si>
  <si>
    <t xml:space="preserve">výročí v 2. sv. válce                        </t>
  </si>
  <si>
    <t>Věnce</t>
  </si>
  <si>
    <t>cest. náhr.</t>
  </si>
  <si>
    <t>Cestovné</t>
  </si>
  <si>
    <t>věnce         (Kč)</t>
  </si>
  <si>
    <t>cestovné  (Kč)</t>
  </si>
  <si>
    <t>celkem           (Kč)</t>
  </si>
  <si>
    <t>Anglie</t>
  </si>
  <si>
    <t>Benešov</t>
  </si>
  <si>
    <t>Benešov 2</t>
  </si>
  <si>
    <t xml:space="preserve">Boletice </t>
  </si>
  <si>
    <t>Brno 1</t>
  </si>
  <si>
    <t>Brno 2</t>
  </si>
  <si>
    <t>Bruntál</t>
  </si>
  <si>
    <t>Česká Lípa</t>
  </si>
  <si>
    <t>České Budějovice</t>
  </si>
  <si>
    <t xml:space="preserve">Český Brod </t>
  </si>
  <si>
    <t>Děčín</t>
  </si>
  <si>
    <t>Frýdek – Místek</t>
  </si>
  <si>
    <t>Hodonín</t>
  </si>
  <si>
    <t>Horácko</t>
  </si>
  <si>
    <t>Hostěradice</t>
  </si>
  <si>
    <t>Cheb</t>
  </si>
  <si>
    <t>Chomutov</t>
  </si>
  <si>
    <t>Chrudim</t>
  </si>
  <si>
    <t>Jekatěrinburk</t>
  </si>
  <si>
    <t>Jičín</t>
  </si>
  <si>
    <t>Jihlava</t>
  </si>
  <si>
    <t>Jindřichův Hradec</t>
  </si>
  <si>
    <t>Karlovy Vary</t>
  </si>
  <si>
    <t>Lanškroun</t>
  </si>
  <si>
    <t>Litoměřice</t>
  </si>
  <si>
    <t>Nový Bor</t>
  </si>
  <si>
    <t>Nový Jičín</t>
  </si>
  <si>
    <t>Olomouc 2</t>
  </si>
  <si>
    <t>Ostrava 1</t>
  </si>
  <si>
    <t>Ostrava 2</t>
  </si>
  <si>
    <t>Písek</t>
  </si>
  <si>
    <t>Praha 1</t>
  </si>
  <si>
    <t>Praha 10</t>
  </si>
  <si>
    <t>Praha 3</t>
  </si>
  <si>
    <t>Praha 4</t>
  </si>
  <si>
    <t>Praha 5</t>
  </si>
  <si>
    <t>Praha 6</t>
  </si>
  <si>
    <t>Praha 9</t>
  </si>
  <si>
    <t>Přerov</t>
  </si>
  <si>
    <t>Příbram</t>
  </si>
  <si>
    <t>Rakovník</t>
  </si>
  <si>
    <t>Rudná</t>
  </si>
  <si>
    <t>Tábor</t>
  </si>
  <si>
    <t>Teplice</t>
  </si>
  <si>
    <t>Ukrajina</t>
  </si>
  <si>
    <t>Ústí nad Labem</t>
  </si>
  <si>
    <t>Valašské Klobouky</t>
  </si>
  <si>
    <t>Valtice</t>
  </si>
  <si>
    <t>Vimperk</t>
  </si>
  <si>
    <t>Washington</t>
  </si>
  <si>
    <t>Zahraničí</t>
  </si>
  <si>
    <t>Akce ČsOL</t>
  </si>
  <si>
    <t>Ústředí ČsOL</t>
  </si>
  <si>
    <t>Součet</t>
  </si>
  <si>
    <t>Dotace MO ČR</t>
  </si>
  <si>
    <t>Spoluúčast ČsOL</t>
  </si>
  <si>
    <t>čerpání dotace MO ČR</t>
  </si>
  <si>
    <t>čerpání spoluúčasti ČsOL</t>
  </si>
  <si>
    <r>
      <t>3.6. - PIETNÍ AKCE - VĚNCE</t>
    </r>
    <r>
      <rPr>
        <sz val="20"/>
        <rFont val="Calibri"/>
        <family val="2"/>
      </rPr>
      <t xml:space="preserve"> (3.6)</t>
    </r>
  </si>
  <si>
    <t>pořízení historických uniforem a výstroje</t>
  </si>
  <si>
    <t>výroba kopii historických praporů čs. a stuh</t>
  </si>
  <si>
    <t xml:space="preserve">Legionáři pro mládež     </t>
  </si>
  <si>
    <t>J.Charfreitag</t>
  </si>
  <si>
    <t>Muzejní činnost ČsOL</t>
  </si>
  <si>
    <t xml:space="preserve">  P.Budinský  A.Ditrichová</t>
  </si>
  <si>
    <t xml:space="preserve"> M.Mojžíš J.Charfreitag</t>
  </si>
  <si>
    <t>Náklady</t>
  </si>
  <si>
    <t>vzpomínková akce</t>
  </si>
  <si>
    <t>branná akce - POKOS</t>
  </si>
  <si>
    <t>mzdové náklady</t>
  </si>
  <si>
    <t>pronájmy prostor, techniky</t>
  </si>
  <si>
    <t>propagace, plakáty</t>
  </si>
  <si>
    <t>diplomy, ceny</t>
  </si>
  <si>
    <t>pronájem techniky,vybavení</t>
  </si>
  <si>
    <t xml:space="preserve">branná akce POKOS </t>
  </si>
  <si>
    <t>branná akce POKOS</t>
  </si>
  <si>
    <t>poháry, medaile, diplomy</t>
  </si>
  <si>
    <t>pronájem sport. vybavení</t>
  </si>
  <si>
    <t xml:space="preserve">grafika a tisk plakátů </t>
  </si>
  <si>
    <t>říjen</t>
  </si>
  <si>
    <t>ceny, diplomy, medaile</t>
  </si>
  <si>
    <t xml:space="preserve">Projektový den Republika v Praze </t>
  </si>
  <si>
    <t>prezentační akce</t>
  </si>
  <si>
    <t>branný závod</t>
  </si>
  <si>
    <t>jednota ČsOL Havířov,        br. Kaňa</t>
  </si>
  <si>
    <t>pronájem prostor a strojů</t>
  </si>
  <si>
    <t>Branná střelecká soutěž pro školy</t>
  </si>
  <si>
    <t>červen</t>
  </si>
  <si>
    <t>pronájem zbraní</t>
  </si>
  <si>
    <t xml:space="preserve">Zborovský závod branné zdatnosti v Ostravě </t>
  </si>
  <si>
    <t>jednota ČsOL Ostrava, br. Exner</t>
  </si>
  <si>
    <t>pořadatel (4x6hod x 300 Kč)</t>
  </si>
  <si>
    <t>Lomy</t>
  </si>
  <si>
    <t>Branná soutěž – Memoriál Augustina Rebce</t>
  </si>
  <si>
    <t>pořadatel (6hod x 300 Kč)</t>
  </si>
  <si>
    <t>26.</t>
  </si>
  <si>
    <t>Branná soutěž – Memoriál Ing. Bohuslava Bubníka</t>
  </si>
  <si>
    <t>27.</t>
  </si>
  <si>
    <t>pronájem zařízení</t>
  </si>
  <si>
    <t>28.</t>
  </si>
  <si>
    <t>29.</t>
  </si>
  <si>
    <t>30.</t>
  </si>
  <si>
    <t>Dětský branný den s jednotou Boletice a s představením tradic AČR</t>
  </si>
  <si>
    <t>branný den    - POKOS</t>
  </si>
  <si>
    <t>jednota ČsOL Boletice, br. Bobal</t>
  </si>
  <si>
    <t>Olšina</t>
  </si>
  <si>
    <t>pořadatel 2 x 6 hod x 300</t>
  </si>
  <si>
    <t>Projektový den pro mládež k připomínce osobnosti Karla Kněze</t>
  </si>
  <si>
    <t>jednota ČsOL Chrudim,  br.Bobek</t>
  </si>
  <si>
    <t>Ležáky</t>
  </si>
  <si>
    <t>pořadatel 6h x 300</t>
  </si>
  <si>
    <t>Projektový den pro děti  v Českých Budějovicích s představením tradic AČR</t>
  </si>
  <si>
    <t>jednota ČsOL Č.Budějovice, br. Čajdík</t>
  </si>
  <si>
    <t>Výstaviště České Budějovice</t>
  </si>
  <si>
    <t>Branný den spojený s pochodem po stopách paraskupiny Embasy</t>
  </si>
  <si>
    <t>jednota ČsOL Olomouc, br.Hejtmánek</t>
  </si>
  <si>
    <t>zapůjčení sport. vybavení</t>
  </si>
  <si>
    <t>nájem sportovišť</t>
  </si>
  <si>
    <t>tisk plakátů, grafika</t>
  </si>
  <si>
    <t>36.</t>
  </si>
  <si>
    <t>Slavkovské memento</t>
  </si>
  <si>
    <t>jednota ČsOL Brno 2, br. Kux</t>
  </si>
  <si>
    <t>Slavkov u Brna</t>
  </si>
  <si>
    <t>pronájem prostor, ubytování</t>
  </si>
  <si>
    <t>kancel.potř, poštovné</t>
  </si>
  <si>
    <r>
      <t xml:space="preserve">Tématický den ČsOL </t>
    </r>
    <r>
      <rPr>
        <sz val="8"/>
        <rFont val="Arial"/>
        <family val="2"/>
      </rPr>
      <t>pro žáky ZŠ po bojištích Ostravské operace</t>
    </r>
  </si>
  <si>
    <t>zájezdy pro školy</t>
  </si>
  <si>
    <t>jednota Bruntál br. Zgažar</t>
  </si>
  <si>
    <t>Darkovičky, Hrabyně, Milostovice</t>
  </si>
  <si>
    <t>Náhrady za autobus</t>
  </si>
  <si>
    <t>Vstupenky</t>
  </si>
  <si>
    <t>Občerstvení</t>
  </si>
  <si>
    <r>
      <t xml:space="preserve">Tématický den ČsOL </t>
    </r>
    <r>
      <rPr>
        <sz val="8"/>
        <rFont val="Arial"/>
        <family val="2"/>
      </rPr>
      <t>pro žáky ZŠ spojený s návštrěvou vojenského muzea čs. legií a Pečkárny</t>
    </r>
  </si>
  <si>
    <t>Jednota ČsOL Mělník, br. Bubník</t>
  </si>
  <si>
    <r>
      <t xml:space="preserve">Tématický den ČsOL </t>
    </r>
    <r>
      <rPr>
        <sz val="8"/>
        <rFont val="Arial"/>
        <family val="2"/>
      </rPr>
      <t>pro žáky po bojištích Ostravské operace</t>
    </r>
  </si>
  <si>
    <t>Jednota ČsOL Nový Jičín</t>
  </si>
  <si>
    <t>Hrabyně, Darkovičky</t>
  </si>
  <si>
    <t>Tématický den ČsOL pro žáky ZŠ spojený s návštěvou vojenského muzea</t>
  </si>
  <si>
    <t>jednota Tachov,     br.Baumruk</t>
  </si>
  <si>
    <t>Praha, Lešany</t>
  </si>
  <si>
    <t>Tématický den ČsOL pro žáky ZŠ spojený s návštrěvou vojenského muzea</t>
  </si>
  <si>
    <t>Smržovka</t>
  </si>
  <si>
    <t>Náhrady za vlak</t>
  </si>
  <si>
    <t xml:space="preserve">                 REZERVA                          </t>
  </si>
  <si>
    <t xml:space="preserve">Ležáky, Pardubice, Lidice, Praha, </t>
  </si>
  <si>
    <t xml:space="preserve">honoráře, DPP, </t>
  </si>
  <si>
    <t>stravování</t>
  </si>
  <si>
    <t>1.6.</t>
  </si>
  <si>
    <t>Branná  a střelecká soutěž dětí ve věku 10-15 let v praktické střelbě</t>
  </si>
  <si>
    <t>Jednota Boletice,       br. Šerý</t>
  </si>
  <si>
    <t>J.Hradec</t>
  </si>
  <si>
    <t>Branný den s námětem Připomínky hrdinů operace Anthropoid</t>
  </si>
  <si>
    <t>MF</t>
  </si>
  <si>
    <t>Dotace ost.</t>
  </si>
  <si>
    <t>Jednota    Praha 10,            br. Říha</t>
  </si>
  <si>
    <t>Lešany</t>
  </si>
  <si>
    <r>
      <t xml:space="preserve">Tématický den ČsOL </t>
    </r>
    <r>
      <rPr>
        <sz val="8"/>
        <rFont val="Arial"/>
        <family val="2"/>
      </rPr>
      <t>pro žáky ZŠ spojený s návštrěvou Vojenského technického muzea</t>
    </r>
  </si>
  <si>
    <t xml:space="preserve">Střelecká soutěž na počest NVV "Veteránský revolver jednoty Plzeň" </t>
  </si>
  <si>
    <t>ČR</t>
  </si>
  <si>
    <t>Kroměříž</t>
  </si>
  <si>
    <t>listopad</t>
  </si>
  <si>
    <t>7. KOS - Koordinační orgán spolků</t>
  </si>
  <si>
    <t>dotace   PA kraje</t>
  </si>
  <si>
    <t>Prezentační akce na Zámečku během Dnů evropského dědictví</t>
  </si>
  <si>
    <t>prezent. akce</t>
  </si>
  <si>
    <t>prosinec</t>
  </si>
  <si>
    <t>Vzpomínka na prvního předsedu ČSOL Josefa Patejdla</t>
  </si>
  <si>
    <t>setkání</t>
  </si>
  <si>
    <t>nájem hist.techniky</t>
  </si>
  <si>
    <t>cestovní náhrady, ost.</t>
  </si>
  <si>
    <t>Lobzy</t>
  </si>
  <si>
    <t>Nájem střelnice</t>
  </si>
  <si>
    <t xml:space="preserve"> jednota           Plzeň,              br. Plescher</t>
  </si>
  <si>
    <t xml:space="preserve">  jednota     Chrudim br. F. Bobek</t>
  </si>
  <si>
    <t>Po stopách čs. parašutistů</t>
  </si>
  <si>
    <t>Pardubicko</t>
  </si>
  <si>
    <t>dot. města Břeclav</t>
  </si>
  <si>
    <t>Střelecká soutěž 2. praporu 10. pěšího pluku J. Sladkého Koziny</t>
  </si>
  <si>
    <t>jednota ČsOL Břeclav, br. Pavelka</t>
  </si>
  <si>
    <t>Podpora činnosti jednot v Jihočeském kraji</t>
  </si>
  <si>
    <t>podpora činnosti</t>
  </si>
  <si>
    <t>jednota Přerov, br.Kotek</t>
  </si>
  <si>
    <t>dot. města Hranice</t>
  </si>
  <si>
    <t>nákup materiálu</t>
  </si>
  <si>
    <t>nákup služeb</t>
  </si>
  <si>
    <t>Jenota Kladno ses. Armeanova</t>
  </si>
  <si>
    <t>Podpora činnosti jednoty Frýdek-Místek z dotace města FM</t>
  </si>
  <si>
    <t>Jenota FM     br. P. Majer</t>
  </si>
  <si>
    <t>Frýdek-Místek</t>
  </si>
  <si>
    <t>Plzeňský kraj</t>
  </si>
  <si>
    <t>dot. PLZ kraje</t>
  </si>
  <si>
    <t>Dotace na činnost jednoty Plzeň</t>
  </si>
  <si>
    <t>dot. města Plzeň</t>
  </si>
  <si>
    <t>Dotace na činnost jednoty Prostějov</t>
  </si>
  <si>
    <t>dot. města Prostějov</t>
  </si>
  <si>
    <t>Dotace na činnost jednoty Ústí nad Orlicí</t>
  </si>
  <si>
    <t xml:space="preserve">   jednota  Ú/O   br.Pavlík</t>
  </si>
  <si>
    <t>Česká Třebová</t>
  </si>
  <si>
    <t>Dotace na činnost jednoty Jindřichův Hradec</t>
  </si>
  <si>
    <t xml:space="preserve">   jednota  J.Hradec br.Ludvík</t>
  </si>
  <si>
    <t>Dar na činnost jednoty Nový Jičín</t>
  </si>
  <si>
    <t>jednota N.Jičín  br.Petroš</t>
  </si>
  <si>
    <t xml:space="preserve">Dotace na činnost jednoty Mělník </t>
  </si>
  <si>
    <t xml:space="preserve">   jednota  Mělník, br. Bubník</t>
  </si>
  <si>
    <t>Koordinační orgán spolků</t>
  </si>
  <si>
    <t>Ost</t>
  </si>
  <si>
    <t>Zodpovídá: br.Budinský, br.Filip</t>
  </si>
  <si>
    <t>Náklady na pronájmy</t>
  </si>
  <si>
    <t>Náklady na zabezpečení jednání</t>
  </si>
  <si>
    <t>Ost.</t>
  </si>
  <si>
    <t>4. Akce jednot s podporou MO</t>
  </si>
  <si>
    <t>honorář instruktorů, KVH</t>
  </si>
  <si>
    <t>PHM</t>
  </si>
  <si>
    <t>honorář KVH, graf. práce</t>
  </si>
  <si>
    <t>2. Putovní výstavy</t>
  </si>
  <si>
    <t>I. Pietní a vzpomínkové akce MO a ČsOL v roce 2024</t>
  </si>
  <si>
    <t>II. Akce ČsOL v roce 2024</t>
  </si>
  <si>
    <t>Vzpomínková pouť na Těšínsko a do Polska u příležitosti 105. výročí bojů spojená s odhalením pomníku  padlých v Orlové</t>
  </si>
  <si>
    <t xml:space="preserve">Těšín,Orlová, Skoczów               Polsko,          </t>
  </si>
  <si>
    <t>25.-29. 1.</t>
  </si>
  <si>
    <t>Albánie</t>
  </si>
  <si>
    <t xml:space="preserve">Vzpomínková pouť do Francie u příležitosti 109. výročí bojů u Arrasu a 79. výročí nasazení CIABAG u přístavu Dunkerque </t>
  </si>
  <si>
    <t xml:space="preserve">Pietní cesta do Darney u příležitosti 106. výročí přísahy 21. čs. stř. pluku francouzských legií </t>
  </si>
  <si>
    <t>Vzpomínková pouť na Slovensko u příležitosti 105. výročí bojů s Maďary spojená s odhalením nově opravených pomníků čs. vojákům.</t>
  </si>
  <si>
    <t>15.-25.6.</t>
  </si>
  <si>
    <t xml:space="preserve">Vzpomínková pouť na Slovensko a do Polska u příležitosti 85. výročí zahájení 2. světové války a 80. výročí zahájení SNP bojů na Dukle </t>
  </si>
  <si>
    <t>28.8. - 6.9.</t>
  </si>
  <si>
    <t>Krakow, , Dukla,   Banská Bystrica</t>
  </si>
  <si>
    <t>Vzpomínková pouť do Itálie k připomenutí 106. výročí bojů u Doss Alta a 105. výročí odjezdu čs. domobraneckých praporů do vlasti</t>
  </si>
  <si>
    <t>Arco, Riva, Milán, Terst   Itálie</t>
  </si>
  <si>
    <t>Vzpomínková cesta do Kyjeva u příležitosti 110. výročí zformování České Družiny</t>
  </si>
  <si>
    <t>27.-30. 9.</t>
  </si>
  <si>
    <t>Vlak</t>
  </si>
  <si>
    <t>mikrobus</t>
  </si>
  <si>
    <t>Vzpomínková cesta do Francie u příležitosti 110. výročí zformování Roty Nazdar a 80. výročí invaze v Normandii a nasazení čs.brigády</t>
  </si>
  <si>
    <t>Paříž, Bayone, Normadie,            Dunkerque</t>
  </si>
  <si>
    <t>Kyjev, Ukrajina</t>
  </si>
  <si>
    <t>POCTA STATEČNÝM - Den Jana Kubiše - vzpomínková akce u příležitosti 82. výročí operace Anthropoid</t>
  </si>
  <si>
    <t>Panenské Břežany</t>
  </si>
  <si>
    <t>25. 5.</t>
  </si>
  <si>
    <t xml:space="preserve">honorář KVH + pronájem </t>
  </si>
  <si>
    <t>pódium+ozvučení+honorář</t>
  </si>
  <si>
    <t>29.6.</t>
  </si>
  <si>
    <t>Výstava Slovenské národní povstání</t>
  </si>
  <si>
    <t>Praha 2,      PO Žamberk</t>
  </si>
  <si>
    <t>08-09,    09-10</t>
  </si>
  <si>
    <t>pronájmy prostor, kcí</t>
  </si>
  <si>
    <t>Výstava Česká Družina - Rota Nazdar</t>
  </si>
  <si>
    <t>09-10,     07-08</t>
  </si>
  <si>
    <t>Výstava Dunkerque - Dukla</t>
  </si>
  <si>
    <t>10-11,     05-06,       07-08</t>
  </si>
  <si>
    <t>Praha 2,      PO Žamberk  Mělník</t>
  </si>
  <si>
    <t>Boj o Slovensko - vzpomínková akce a vojensko-historická ukázka u příležitosti 105 výročí bojů na Slovensku</t>
  </si>
  <si>
    <t>7. 9.</t>
  </si>
  <si>
    <t>Horní Lipka</t>
  </si>
  <si>
    <t>náhrady KVH a za techniku</t>
  </si>
  <si>
    <t>pronájmy zařízení</t>
  </si>
  <si>
    <t>28. 10.</t>
  </si>
  <si>
    <t>2024</t>
  </si>
  <si>
    <t>Hranice</t>
  </si>
  <si>
    <t>žádost</t>
  </si>
  <si>
    <t>pronájmy, doprava</t>
  </si>
  <si>
    <t>21. 9.</t>
  </si>
  <si>
    <t>Čechoslováci u Dunkerque - prezentační akce u příležitosti 80. výročí útoku Čs. obrněné brigády u Dunkerque</t>
  </si>
  <si>
    <t>jednota Praha 3, br. Charfreitag</t>
  </si>
  <si>
    <t xml:space="preserve">pronájem </t>
  </si>
  <si>
    <t>3.3. Akce jednot s celostátní působností podpořené Ústředím ČsOL 2024</t>
  </si>
  <si>
    <t>Prosenice</t>
  </si>
  <si>
    <t>3.-5.5.</t>
  </si>
  <si>
    <t>jednota      Přerov br.Kotek</t>
  </si>
  <si>
    <t>LAZNIKY 1945-2024 - prezentační a vzpomínkové akce na 1. čs. arm. sbor při osvobozování Moravy v květnu 1945</t>
  </si>
  <si>
    <t>Bojovou cestou 1. čs. tankové brigády na Ostravsku - vzpomínková akce na osvobození Ostravy v roce 1945</t>
  </si>
  <si>
    <t xml:space="preserve">MOBILIZACE 1938 - připomínka   86. výročí mobilizace Čs. branné moci </t>
  </si>
  <si>
    <t>28.9.</t>
  </si>
  <si>
    <t>Setkání modrých baretů v Českém Krumlově - XXI. ročník</t>
  </si>
  <si>
    <t>jednota   Vimperk,    br.Plesnik</t>
  </si>
  <si>
    <t>Český Krumlov, Olšina</t>
  </si>
  <si>
    <t>honorář hudby</t>
  </si>
  <si>
    <t>Setkání válečných veteránů s veřejností a 20. ročník plesu modrých baretů</t>
  </si>
  <si>
    <t>jednota   Boletice,    br.Kabele</t>
  </si>
  <si>
    <t>Odhalení pamětní desky učiteli a odbojáři Miloslavu Dismanovi</t>
  </si>
  <si>
    <t xml:space="preserve">   jednota   MN. Bor br.Doškář</t>
  </si>
  <si>
    <t>výroba desky</t>
  </si>
  <si>
    <t>osazení desky</t>
  </si>
  <si>
    <t>INMEP 2024 - setkání válečných veteránů – pyrotechniků s veřejností</t>
  </si>
  <si>
    <t>29.5-3.6.</t>
  </si>
  <si>
    <t>čestná stráž, ostatní</t>
  </si>
  <si>
    <t>23.6.</t>
  </si>
  <si>
    <t xml:space="preserve">Memoriál mjr. i. m. B. Vávrů a mjr. i. m. V. Martínka 
XVI. ročník
</t>
  </si>
  <si>
    <t xml:space="preserve">  jednota       J. Hradec     br. Pokovba</t>
  </si>
  <si>
    <t>Branný pochod Zimní Legiomarš s připomínkou gen. J. Šnejdárka</t>
  </si>
  <si>
    <t>19.-20. 1.</t>
  </si>
  <si>
    <t>XII. ročník branného pochodu Legionářský Marš</t>
  </si>
  <si>
    <t>13.7.</t>
  </si>
  <si>
    <t>XVIII. ročník Pochodu Českou Kanadou v kanadách</t>
  </si>
  <si>
    <t>7.9.</t>
  </si>
  <si>
    <t>25.5.</t>
  </si>
  <si>
    <t>Znojmo</t>
  </si>
  <si>
    <t>Ústředí Praha</t>
  </si>
  <si>
    <t>15. 4. - 13. 5. 2024</t>
  </si>
  <si>
    <t>25. 10. - 31. 10. 2024</t>
  </si>
  <si>
    <t>25. 10. - 13. 11. 2024</t>
  </si>
  <si>
    <t>1. 1. - 31. 12. 2024</t>
  </si>
  <si>
    <t xml:space="preserve"> Den veteránů                               </t>
  </si>
  <si>
    <t>1.  podpora spolkům</t>
  </si>
  <si>
    <t>Kompenzační pomůcky pro VV v roce 2024</t>
  </si>
  <si>
    <t xml:space="preserve"> P. Budinský V.Šinkovec</t>
  </si>
  <si>
    <t xml:space="preserve">6. Kompenzační pomůcky pro VV </t>
  </si>
  <si>
    <t>7. Muzejní činnost ČsOL</t>
  </si>
  <si>
    <t>5. Projekty ČsOL v roce 2024 - rekapitulace</t>
  </si>
  <si>
    <t>Rok 2024</t>
  </si>
  <si>
    <t>IROP</t>
  </si>
  <si>
    <t>Předpoklad      rok 2025</t>
  </si>
  <si>
    <t>aktualizace  2024</t>
  </si>
  <si>
    <t>Zdravotní a kompenzační pomůcky 
INVESTIČNÍ</t>
  </si>
  <si>
    <t>polohovací lůžko</t>
  </si>
  <si>
    <t>polohovací postel</t>
  </si>
  <si>
    <t>vozík mechanický</t>
  </si>
  <si>
    <t>vozík elektrický / skutr</t>
  </si>
  <si>
    <t>dýchač</t>
  </si>
  <si>
    <t>Zdravotní a kompenzační pomůcky 
NEINVESTIČNÍ</t>
  </si>
  <si>
    <t>křeslo kardio</t>
  </si>
  <si>
    <t>naslouchátko</t>
  </si>
  <si>
    <t>chodítka kolová</t>
  </si>
  <si>
    <t>pomůcky antidekubitní</t>
  </si>
  <si>
    <t>pomůcky k usnadnění chůze</t>
  </si>
  <si>
    <t>pomůcky pro usnadnění manipulace</t>
  </si>
  <si>
    <t>pomůcky pro sebeobsluhu</t>
  </si>
  <si>
    <t>pomůcky pro hygienu</t>
  </si>
  <si>
    <t>spotřební materiál pro hygienu</t>
  </si>
  <si>
    <t>dioptrická skla</t>
  </si>
  <si>
    <t>Materiál režijní</t>
  </si>
  <si>
    <t>Náklady na logistiku
-  pronájem prostor vč. energ.</t>
  </si>
  <si>
    <t>Náklady na distribuci pomůcek</t>
  </si>
  <si>
    <t>Cestovní náhrady a stravné</t>
  </si>
  <si>
    <t>5.1. ROZPOČET PROJEKTU PÉČE O VÁLEČNÉ VETERÁNY ČSOL V ROCE 2024</t>
  </si>
  <si>
    <t>5.2. Projekt Sociálně-zdravotní pomoci</t>
  </si>
  <si>
    <t>5.3. Projekt Zámeček - rozpočet prací na rok 2024</t>
  </si>
  <si>
    <t>5.4. Projekt Legionáři pro mládež</t>
  </si>
  <si>
    <t>5.5. LEGIOVLAK - Pojízdné muzeum ČsOL v roce 2024</t>
  </si>
  <si>
    <t>5.6. Kompenzační pomůcky válečným veteránům v roce 2024</t>
  </si>
  <si>
    <t>5.7. Projekt Muzejnictví</t>
  </si>
  <si>
    <t>ĆERPÁNÍ ROZPOČTU 2024</t>
  </si>
  <si>
    <t>Aktualizace</t>
  </si>
  <si>
    <t>graf.práce a tisk propagačních materiálů</t>
  </si>
  <si>
    <t>6.1.</t>
  </si>
  <si>
    <t>6.2.</t>
  </si>
  <si>
    <t>6.3.</t>
  </si>
  <si>
    <t>náklady spojené s realizací tématických výstav</t>
  </si>
  <si>
    <t>1.5.</t>
  </si>
  <si>
    <t>1.  Cesta Legionáře 2024</t>
  </si>
  <si>
    <t>nákup závěstných systémů</t>
  </si>
  <si>
    <t>tisk panelů pro výstavu</t>
  </si>
  <si>
    <t>pronájem vystavovaných artefaktů</t>
  </si>
  <si>
    <t>pronájem prostor pro výstavy</t>
  </si>
  <si>
    <t>1.7.</t>
  </si>
  <si>
    <t>1.8.</t>
  </si>
  <si>
    <t>přefakturace nákladů za energie</t>
  </si>
  <si>
    <t>1.9.</t>
  </si>
  <si>
    <t>náklady na úklid a drobné opravy</t>
  </si>
  <si>
    <t>účetní služby</t>
  </si>
  <si>
    <t>Projektový den pro mládež - Den v uniformě</t>
  </si>
  <si>
    <t xml:space="preserve"> jednota ČsOL Přerov,    br. Kotek</t>
  </si>
  <si>
    <t>Projektový den pro ZŠ k osvobození Ostravska v roce 1945</t>
  </si>
  <si>
    <t>Branný den s jednotou Havířov na dětském táboře</t>
  </si>
  <si>
    <t>nájem sportoviště a zbraní</t>
  </si>
  <si>
    <t>7.6.</t>
  </si>
  <si>
    <t>Zborovský závod branné zdatnosti v Bohumíně</t>
  </si>
  <si>
    <t>27.9.</t>
  </si>
  <si>
    <t>Bohumín</t>
  </si>
  <si>
    <t>29.3. + 31.5.</t>
  </si>
  <si>
    <t>12.7.</t>
  </si>
  <si>
    <t>6.9. + 28.10.</t>
  </si>
  <si>
    <t>22.5.</t>
  </si>
  <si>
    <t>9.10.</t>
  </si>
  <si>
    <t>21.6.</t>
  </si>
  <si>
    <t>Branný den na Čihadle u Točné</t>
  </si>
  <si>
    <t>Točná</t>
  </si>
  <si>
    <t>20.-21.9.</t>
  </si>
  <si>
    <t>Projektové dny Battlefield a Legie - 14 kvalifikačních a 2 finálová kola</t>
  </si>
  <si>
    <t>únor - červenec</t>
  </si>
  <si>
    <t>služby odbor. instruktorů</t>
  </si>
  <si>
    <t>grafika a tisk prac. listů</t>
  </si>
  <si>
    <t>Branný den rodičů s dětmi v Moravskoslezském kraji</t>
  </si>
  <si>
    <t>13.4.</t>
  </si>
  <si>
    <t>pronájmy střelnice</t>
  </si>
  <si>
    <t>půjčovní zbraní, pomůcek</t>
  </si>
  <si>
    <t>gragika a tisk plakátů</t>
  </si>
  <si>
    <t>občerstvení</t>
  </si>
  <si>
    <t>diplomy, ceny, střelivo</t>
  </si>
  <si>
    <t>Osobní náklady - DPP, CP</t>
  </si>
  <si>
    <t>31.</t>
  </si>
  <si>
    <t>zapůjčení techniky</t>
  </si>
  <si>
    <t>1.11.</t>
  </si>
  <si>
    <t>T. Pilvousek</t>
  </si>
  <si>
    <t>P. Budinský</t>
  </si>
  <si>
    <t>J. Plescher</t>
  </si>
  <si>
    <t>A. Tomášek</t>
  </si>
  <si>
    <t>Ústřední revizní komise</t>
  </si>
  <si>
    <t>E. Markup</t>
  </si>
  <si>
    <t>Pro práci s mládeží</t>
  </si>
  <si>
    <t>V. Beke</t>
  </si>
  <si>
    <t>mikrobus MO</t>
  </si>
  <si>
    <t>Plány práce a rozpočty ČsOL v roce 2024 - aktualizovaná varianta o dotace MO</t>
  </si>
  <si>
    <t>Aktualizace o dotace MO ČR (Kč)</t>
  </si>
  <si>
    <t>slavnostní recepce</t>
  </si>
  <si>
    <t xml:space="preserve">zrušeno </t>
  </si>
  <si>
    <t>imitační střelivo, pyrotechn.</t>
  </si>
  <si>
    <t>Vojensko-historická část Dne pozemního vojska - BAHNA 2024 - 33. ročník</t>
  </si>
  <si>
    <t>PoVV</t>
  </si>
  <si>
    <t>Připomínka paraskupiny Barium</t>
  </si>
  <si>
    <t>jednota ČsOL Praha 3, br. Charfreitag</t>
  </si>
  <si>
    <t>Olomouc 1</t>
  </si>
  <si>
    <t>Paříž</t>
  </si>
  <si>
    <t>Poděbrady</t>
  </si>
  <si>
    <t>Rokycany</t>
  </si>
  <si>
    <t>Vojenské pos. Liberec</t>
  </si>
  <si>
    <t>Vyškov VVŠ-PV</t>
  </si>
  <si>
    <t>odpočet přečerpání dot.</t>
  </si>
  <si>
    <t>26-28. 10.</t>
  </si>
  <si>
    <t>duben - květen</t>
  </si>
  <si>
    <t>30. 9.</t>
  </si>
  <si>
    <t>2.-3. 6.</t>
  </si>
  <si>
    <t>Branný pochod Legionáře Františka Sasáka - III. ročník</t>
  </si>
  <si>
    <t xml:space="preserve">   Jednota 
Olomouc 1,             br. Brenza</t>
  </si>
  <si>
    <t>Slatinice</t>
  </si>
  <si>
    <t xml:space="preserve">IX. ročník branné soutěže 2. praporu 10. p. pl. J. Sladkého Koziny </t>
  </si>
  <si>
    <t>9.11.</t>
  </si>
  <si>
    <t xml:space="preserve">   Jednota 
Břeclav,
br. Pěček</t>
  </si>
  <si>
    <t>dot.</t>
  </si>
  <si>
    <t>JČ kraje</t>
  </si>
  <si>
    <t>50.000</t>
  </si>
  <si>
    <t>24.5.</t>
  </si>
  <si>
    <t>Vzpomínka na Čs. sam. obrněnou brigádu v Kyšicích</t>
  </si>
  <si>
    <t xml:space="preserve"> jednota           Plzeň,              br. Šmolík</t>
  </si>
  <si>
    <t>Vojensko-historická ukázka Osvobození Olomoucka</t>
  </si>
  <si>
    <t>jednota ČsOL Olomouc 2, br. Hrabal</t>
  </si>
  <si>
    <t>Olomoucko</t>
  </si>
  <si>
    <t>Prezentace vojenských tradic ve Smržovce</t>
  </si>
  <si>
    <t>3.8.</t>
  </si>
  <si>
    <t>Oživený řopík 2024</t>
  </si>
  <si>
    <t>Trutnov</t>
  </si>
  <si>
    <t>Vojensko-historická ukázka "Osvobození Žulovska"</t>
  </si>
  <si>
    <t>4.8.</t>
  </si>
  <si>
    <t>jednota Havířov         br. Kaňa</t>
  </si>
  <si>
    <t>Žulovsko</t>
  </si>
  <si>
    <t xml:space="preserve">Vojensko historické prezentace přínosu OS u příležitosti 79. výročí osvobození Českého Krumlova </t>
  </si>
  <si>
    <t>Vojensko-historická prezentace - Osvobození Znojemska</t>
  </si>
  <si>
    <t>Vojensko historické prezentace přínosu ozbrojených sil  v Olomouci v Rámci Dne evropského dědictví</t>
  </si>
  <si>
    <t>Vojensko historické prezentace přínosu OS a AZ AČR u příležitosti 112. výročí narození gen. J. Buršíka</t>
  </si>
  <si>
    <t>Vojensko historické prezentace přínosu ozbrojených sil  - Čechoslováci u Dunquerke 1944-1945</t>
  </si>
  <si>
    <t>Světla nad bunkry - Vojensko historické prezentace u příležitosti 86. výročí  mobilizace čs. armády</t>
  </si>
  <si>
    <t>11. 5.</t>
  </si>
  <si>
    <t>22. 6.</t>
  </si>
  <si>
    <t>22.6.</t>
  </si>
  <si>
    <t>26.8.</t>
  </si>
  <si>
    <t>10. 9.</t>
  </si>
  <si>
    <t>Jednota Č.Krumlov  br.Mojžíš</t>
  </si>
  <si>
    <t>Jednota    Brno 1,         br. Pecháček</t>
  </si>
  <si>
    <t>Jednota    Poděbrady, br. Talíř</t>
  </si>
  <si>
    <t>jednota Olomouc 1,   br. Brenza</t>
  </si>
  <si>
    <t>Praha 3,          J.Charfreitag</t>
  </si>
  <si>
    <t xml:space="preserve">jednota Rokycany, 
br.Řezníček
</t>
  </si>
  <si>
    <t>Jednota    Opava,         br. Zavadil</t>
  </si>
  <si>
    <t>Vrbovec u Znojma</t>
  </si>
  <si>
    <t xml:space="preserve">Olomouc  </t>
  </si>
  <si>
    <t>cestovné, doprava techniky</t>
  </si>
  <si>
    <t>nájem a dopr.hist. techniky</t>
  </si>
  <si>
    <t>Střelecká soutěž o pohár ČsOL v praktické střelbě - 5 soutěží</t>
  </si>
  <si>
    <t>30.3. 1.6. 13.7., 7.9. 2.10.</t>
  </si>
  <si>
    <t>Jednota Boletice       br. Šerý</t>
  </si>
  <si>
    <t xml:space="preserve">Kunžak-Lomy </t>
  </si>
  <si>
    <t>rozhodčí (5hx300Kč)</t>
  </si>
  <si>
    <t>medaile, ceny</t>
  </si>
  <si>
    <t xml:space="preserve">Střelecká soutěž jednoty Mladá Boleslav - XIV.ročník memoriálu Jaroslava Šámala </t>
  </si>
  <si>
    <t xml:space="preserve">Střelecká soutěž jednoty Rokycany - XX. ročník memoriálu  generála J. Buršíka </t>
  </si>
  <si>
    <t>Střelecká soutěž jednoty Praha 3 - XI. ročník  memoriálu pplk. Karla Vašátky X.ročník</t>
  </si>
  <si>
    <t>Střelecká soutěž jednoty Nový Jičín - memoriál mjr. Rostislava Stehlíka</t>
  </si>
  <si>
    <t xml:space="preserve">Střelecká soutěž jednoty Olomouc 2 - VI. ročník memoriálu plk. Alfreda Jánského </t>
  </si>
  <si>
    <t xml:space="preserve">Podzimní střelecká soutěž jednoty Tachov
</t>
  </si>
  <si>
    <t>Střelecká soutěž jednoty Přerov - XI. ročník memoriálu Jana Gayera</t>
  </si>
  <si>
    <t>Střelecký den jednoty Bruntál - XI. ročník</t>
  </si>
  <si>
    <t xml:space="preserve">Střelecká soutěž jednoty Č. Krumlov - V. ročník memoriálu rtm. L. Borovky </t>
  </si>
  <si>
    <t xml:space="preserve">Střelecká soutěž jednoty Opava - O pohár pěchotního srubu OP-S-25 </t>
  </si>
  <si>
    <t>Střelecká soutěž jednoty Příbram</t>
  </si>
  <si>
    <t>Střelecká soutěž jednoty Jičín k 106. výročí vzniku samostatné ČSR - Memoriál Aloise Olšana</t>
  </si>
  <si>
    <t>Střelecká soutěž jednoty Kladno - memoriál L. Darovce</t>
  </si>
  <si>
    <t>13. 4.</t>
  </si>
  <si>
    <t>18.5.</t>
  </si>
  <si>
    <t>11.11</t>
  </si>
  <si>
    <t>19.10.</t>
  </si>
  <si>
    <t>12.9.</t>
  </si>
  <si>
    <t>jednota ČsOL Ml. Boleslav, br. Pilvousek</t>
  </si>
  <si>
    <t>jednota ČsOL Kladno,    sest. Armeanová</t>
  </si>
  <si>
    <t>jednota ČsOL Rokycany, br. Řezníček</t>
  </si>
  <si>
    <t>jednota ČsOL Praha 3,       br. Charfreitag</t>
  </si>
  <si>
    <t>Jednota ČsOL v Novém Jičíně,           br. Petroš</t>
  </si>
  <si>
    <t>Jednota ČsOL
Olomouc 2,
br. Hejtmánek</t>
  </si>
  <si>
    <t>Jednota ČsOL Přerov,
br. L. Kotek</t>
  </si>
  <si>
    <t>Jednota ČsOL        
Bruntál,          br. Zgažar</t>
  </si>
  <si>
    <t>Jednota ČsOL Opava,         br. Sobarňa</t>
  </si>
  <si>
    <t>Jednota ČsOL Příbram,
br. Štoček</t>
  </si>
  <si>
    <t xml:space="preserve">Jednota ČsOL v Jičíně,
br. Janouch
</t>
  </si>
  <si>
    <t>Nové Strašecí</t>
  </si>
  <si>
    <t>Kolín</t>
  </si>
  <si>
    <t>Koválovice</t>
  </si>
  <si>
    <t>Dašice</t>
  </si>
  <si>
    <t>4.11.</t>
  </si>
  <si>
    <t>rozhodčí (5hod x 300Kč)</t>
  </si>
  <si>
    <t>nájemné střelnice, zbraní</t>
  </si>
  <si>
    <t>poháry, medaile, ceny</t>
  </si>
  <si>
    <t>rozhodčí ( x 6hod x 300Kč)</t>
  </si>
  <si>
    <t>rozhodčí ( 6hod x 300Kč)</t>
  </si>
  <si>
    <t>dat. konání</t>
  </si>
  <si>
    <t>organizátor           odpovídá</t>
  </si>
  <si>
    <t>Schváleno RV</t>
  </si>
  <si>
    <t>Dot. Ost</t>
  </si>
  <si>
    <t>Činnost jednoty Břeclav 2024</t>
  </si>
  <si>
    <t>jednota ČsOL Břeclav,    br.Pavelka</t>
  </si>
  <si>
    <t>pronájem prostor, zařízení</t>
  </si>
  <si>
    <t>moderování oslav</t>
  </si>
  <si>
    <t>honorář za hudbu</t>
  </si>
  <si>
    <t>KVH</t>
  </si>
  <si>
    <t>nájem střelnice, zapůj. Zbr.</t>
  </si>
  <si>
    <t>sstr. Palová</t>
  </si>
  <si>
    <t xml:space="preserve">JČ kraj </t>
  </si>
  <si>
    <t>INMEP</t>
  </si>
  <si>
    <t xml:space="preserve">krytí spoluúčastí jednot </t>
  </si>
  <si>
    <t>dot. JČ kraje</t>
  </si>
  <si>
    <t xml:space="preserve">Podpora výstavní a kulturní činnosti jednoty Přerov </t>
  </si>
  <si>
    <t>dot. města Lipník nad Bečvou</t>
  </si>
  <si>
    <t>Připomínání historických událostí I. a II. světové války</t>
  </si>
  <si>
    <t>jednota Liberec,     br. Hnělička</t>
  </si>
  <si>
    <t>dot. LB kraje</t>
  </si>
  <si>
    <t>Po stopách Československé samostatné obrněné brigády</t>
  </si>
  <si>
    <t>Podpora činnosti jednoty Kladno z dotace STŘ kraje</t>
  </si>
  <si>
    <t>memoriál V. Biněvské</t>
  </si>
  <si>
    <t>dot. Stř.kraje</t>
  </si>
  <si>
    <t xml:space="preserve">Podpora činnosti jednoty Kladno z dotace města Kladna </t>
  </si>
  <si>
    <t>dot. města FM</t>
  </si>
  <si>
    <t>Podpora činnosti jednot Plzeňského kraje</t>
  </si>
  <si>
    <t xml:space="preserve">   jednota  Plzeň J.Plescher</t>
  </si>
  <si>
    <t>SS Tachov - jarní</t>
  </si>
  <si>
    <t xml:space="preserve">střelecké soutěže </t>
  </si>
  <si>
    <t>Rokycany odpustit sponzora k MO</t>
  </si>
  <si>
    <t>Dar na podporu činnosti jednoty Tachov</t>
  </si>
  <si>
    <t>dar. města Tachov</t>
  </si>
  <si>
    <t xml:space="preserve">   jednota      Prostějov,   br.Piš´ták</t>
  </si>
  <si>
    <t>dot. města ČT</t>
  </si>
  <si>
    <t>dot. města ÚnL</t>
  </si>
  <si>
    <t>dot. města JH</t>
  </si>
  <si>
    <t>vyplaceno Petrošovi</t>
  </si>
  <si>
    <t>Dar města Šenov u NJ</t>
  </si>
  <si>
    <t>Činnost jednoty Olomouc 2 v roce 2024</t>
  </si>
  <si>
    <t>jednota Olomouc 2, br. Udvorka</t>
  </si>
  <si>
    <t xml:space="preserve">Olomoucký kraj </t>
  </si>
  <si>
    <t xml:space="preserve">podpora činnosti </t>
  </si>
  <si>
    <t>dot. Stř. kraj</t>
  </si>
  <si>
    <r>
      <t xml:space="preserve">3.8. Vlastní akce jednot s podporou dotací měst a krajů </t>
    </r>
    <r>
      <rPr>
        <b/>
        <sz val="18"/>
        <color indexed="10"/>
        <rFont val="Calibri"/>
        <family val="2"/>
      </rPr>
      <t>- 3.8.</t>
    </r>
  </si>
  <si>
    <t>20% spoluúčast</t>
  </si>
  <si>
    <t>ne Darovec !</t>
  </si>
  <si>
    <t>Veteránská Kanada = MO</t>
  </si>
  <si>
    <t>SS Plzeň - Veteránský revolver</t>
  </si>
  <si>
    <t>města</t>
  </si>
  <si>
    <t>70.000</t>
  </si>
  <si>
    <t>Střelecká soutěž jednoty Kladno - memoriál V. Biněvské</t>
  </si>
  <si>
    <t>dot. města Břeclav 40.000</t>
  </si>
  <si>
    <t>STŘ kraje</t>
  </si>
  <si>
    <t xml:space="preserve">Jarní střelecká soutěž jednoty Tachov
</t>
  </si>
  <si>
    <t>PLZ kraje</t>
  </si>
  <si>
    <t>30.000</t>
  </si>
  <si>
    <t>Schválen RV ČsOL 9. 12. 2023, aktualizace o dotace MO byla schválena na jednání RV ČsOL 13. 4. 2024</t>
  </si>
  <si>
    <t>datum zpracování 12. 4. 2024</t>
  </si>
  <si>
    <t>verze 240412</t>
  </si>
  <si>
    <t>Jarní branný závod pro děti ve střelbě s pistolí ráže .22 LR - 2 kola</t>
  </si>
  <si>
    <t>Podzimní branný závod pro děti ve střelbě s pistolí ráže .22 LR - 2 kola</t>
  </si>
  <si>
    <t>Branná soutěž - Memoriál genpor.  M. Končického - IX. ročník</t>
  </si>
  <si>
    <t>jednota ČsOL Ostrava 1,    br. Lokaj</t>
  </si>
  <si>
    <t>Lysá Hora</t>
  </si>
  <si>
    <t>střelnici i střelivo poskytne AČR</t>
  </si>
  <si>
    <t xml:space="preserve">  jednota     H.Králové    br. Pachole</t>
  </si>
  <si>
    <t>Kulturní akce na Zámečku v Pardubicích</t>
  </si>
  <si>
    <t>průběžně</t>
  </si>
  <si>
    <t xml:space="preserve">  města PA </t>
  </si>
  <si>
    <t xml:space="preserve">dotace </t>
  </si>
  <si>
    <t>7.-8. 9.</t>
  </si>
  <si>
    <t xml:space="preserve">  jednota     Chrudim,    br. F.Bobek</t>
  </si>
  <si>
    <t>mobiliář</t>
  </si>
  <si>
    <t>honoráře</t>
  </si>
  <si>
    <t>23.000</t>
  </si>
  <si>
    <t>Podpora akcí na Zámečku a regionu  v rámci podpory Pardubického kraje</t>
  </si>
  <si>
    <t>jednota Chrudim,      br. F.Bobek</t>
  </si>
  <si>
    <t>jednota Chrudim,        br. F.Bobek</t>
  </si>
  <si>
    <t>jednota Praha 3,                br. Charfreitag</t>
  </si>
  <si>
    <t>jednota Chrudim,       br. F.Bobek</t>
  </si>
  <si>
    <t>žádost PA kraj</t>
  </si>
  <si>
    <t>Branný závod o putovní pohár osvobození v Havířově</t>
  </si>
  <si>
    <t>10. + 11.</t>
  </si>
  <si>
    <t>13. + 14.</t>
  </si>
  <si>
    <t>26.10.</t>
  </si>
  <si>
    <t>Dětský branný den s jednotou Mladá Boleslav s představením tradic AČR</t>
  </si>
  <si>
    <t>jjednota        M. Boleslav, br. Pilvousek</t>
  </si>
  <si>
    <t>Sýčina</t>
  </si>
  <si>
    <t>Branný den s jednotou Mělník -  VI. ročník branného  pochodu k připomínce kpt. O. Jaroše</t>
  </si>
  <si>
    <t>pořadatel (7 hod x 300 Kč)</t>
  </si>
  <si>
    <t xml:space="preserve">říjen </t>
  </si>
  <si>
    <t>2 x květen  + září</t>
  </si>
  <si>
    <t>květen, červen</t>
  </si>
  <si>
    <t>2 x září + říjen</t>
  </si>
  <si>
    <t>červen + říjen</t>
  </si>
  <si>
    <t>jednota      Žatec        ses.Manová</t>
  </si>
  <si>
    <t>jednota           Č. Krumlov,        br.Mojžíš</t>
  </si>
  <si>
    <t>Jednota Opava,              br. Fiala</t>
  </si>
  <si>
    <t>33.- 35.</t>
  </si>
  <si>
    <t>37.- 39.</t>
  </si>
  <si>
    <t>42.+43.</t>
  </si>
  <si>
    <t>Přísahali republice - připomínka 80. výročí zformování Čs. armádního sboru v roce 1944</t>
  </si>
  <si>
    <t>3. Provoz expozice v Josefové</t>
  </si>
  <si>
    <t>úprava expozice</t>
  </si>
  <si>
    <t>nákl. energie a služby</t>
  </si>
  <si>
    <t>tisk propag. materiálů</t>
  </si>
  <si>
    <t>pronájem exponátů</t>
  </si>
  <si>
    <t>3.5.</t>
  </si>
  <si>
    <t>dotace města Jaroměř</t>
  </si>
  <si>
    <t>dotace města Žamberk</t>
  </si>
  <si>
    <t>4.4.</t>
  </si>
  <si>
    <t>4. Provoz expozice PO Žamberk</t>
  </si>
  <si>
    <t xml:space="preserve">pojistné soc. a zdrav. </t>
  </si>
  <si>
    <t>kurátor výstav 16 x 300 Kč x 8</t>
  </si>
  <si>
    <t>tisk za poškozené panely</t>
  </si>
  <si>
    <t xml:space="preserve">cestovní náhrady </t>
  </si>
  <si>
    <t>gr.práce a tisk propag.mat.</t>
  </si>
  <si>
    <t>dot. města Kladna</t>
  </si>
  <si>
    <t>Vojensko historické prezentace přínosu ozbrojených sil v Novém Jičíně</t>
  </si>
  <si>
    <t>11.5</t>
  </si>
  <si>
    <t>jednota            N. Jičín,              br. Petroš</t>
  </si>
  <si>
    <t>Šenov u N.Jičína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</si>
</sst>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;@"/>
    <numFmt numFmtId="167" formatCode="#,##0.0"/>
    <numFmt numFmtId="168" formatCode="d/m/yy;@"/>
    <numFmt numFmtId="169" formatCode="dd/mm/yy"/>
    <numFmt numFmtId="170" formatCode="#,##0.00\ &quot;Kč&quot;"/>
    <numFmt numFmtId="171" formatCode="0.0"/>
    <numFmt numFmtId="172" formatCode="[$-405]d\.\ mmmm\ yyyy"/>
    <numFmt numFmtId="173" formatCode="0.000"/>
    <numFmt numFmtId="174" formatCode="0.0000"/>
    <numFmt numFmtId="175" formatCode="0.0%"/>
    <numFmt numFmtId="176" formatCode="#,##0.000"/>
    <numFmt numFmtId="177" formatCode="#,##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#,##0.00_ ;\-#,##0.00\ "/>
    <numFmt numFmtId="183" formatCode="[$-405]dddd\ d\.\ mmmm\ yyyy"/>
  </numFmts>
  <fonts count="251">
    <font>
      <sz val="10"/>
      <name val="Arial"/>
      <family val="0"/>
    </font>
    <font>
      <b/>
      <sz val="2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10"/>
      <color indexed="17"/>
      <name val="Arial"/>
      <family val="2"/>
    </font>
    <font>
      <sz val="8"/>
      <color indexed="36"/>
      <name val="Arial"/>
      <family val="2"/>
    </font>
    <font>
      <b/>
      <sz val="9"/>
      <color indexed="40"/>
      <name val="Arial"/>
      <family val="2"/>
    </font>
    <font>
      <u val="single"/>
      <sz val="10"/>
      <name val="Arial"/>
      <family val="2"/>
    </font>
    <font>
      <b/>
      <sz val="2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6"/>
      <name val="Arial"/>
      <family val="2"/>
    </font>
    <font>
      <b/>
      <sz val="7"/>
      <color indexed="17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4"/>
      <name val="Arial"/>
      <family val="2"/>
    </font>
    <font>
      <b/>
      <sz val="8"/>
      <color indexed="8"/>
      <name val="Calibri"/>
      <family val="2"/>
    </font>
    <font>
      <b/>
      <sz val="6"/>
      <name val="Calibri"/>
      <family val="2"/>
    </font>
    <font>
      <b/>
      <sz val="11"/>
      <name val="Calibri"/>
      <family val="2"/>
    </font>
    <font>
      <sz val="7.5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8"/>
      <color indexed="30"/>
      <name val="Calibri"/>
      <family val="2"/>
    </font>
    <font>
      <b/>
      <sz val="8"/>
      <color indexed="60"/>
      <name val="Arial"/>
      <family val="2"/>
    </font>
    <font>
      <b/>
      <sz val="14"/>
      <color indexed="8"/>
      <name val="Calibri"/>
      <family val="2"/>
    </font>
    <font>
      <b/>
      <sz val="9"/>
      <color indexed="6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40"/>
      <name val="Arial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30"/>
      <name val="Arial"/>
      <family val="2"/>
    </font>
    <font>
      <b/>
      <sz val="11"/>
      <color indexed="17"/>
      <name val="Arial"/>
      <family val="2"/>
    </font>
    <font>
      <b/>
      <sz val="11"/>
      <color indexed="30"/>
      <name val="Arial"/>
      <family val="2"/>
    </font>
    <font>
      <sz val="9"/>
      <color indexed="30"/>
      <name val="Arial"/>
      <family val="2"/>
    </font>
    <font>
      <b/>
      <sz val="22"/>
      <color indexed="17"/>
      <name val="Arial"/>
      <family val="2"/>
    </font>
    <font>
      <b/>
      <sz val="22"/>
      <color indexed="3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7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7"/>
      <name val="Calibri"/>
      <family val="2"/>
    </font>
    <font>
      <b/>
      <sz val="11"/>
      <color indexed="60"/>
      <name val="Arial"/>
      <family val="2"/>
    </font>
    <font>
      <b/>
      <sz val="8"/>
      <color indexed="17"/>
      <name val="Calibri"/>
      <family val="2"/>
    </font>
    <font>
      <b/>
      <sz val="7"/>
      <color indexed="17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b/>
      <sz val="24"/>
      <name val="Arial"/>
      <family val="2"/>
    </font>
    <font>
      <b/>
      <sz val="9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22"/>
      <color indexed="8"/>
      <name val="Arial"/>
      <family val="2"/>
    </font>
    <font>
      <sz val="7"/>
      <name val="Calibri"/>
      <family val="2"/>
    </font>
    <font>
      <sz val="7.5"/>
      <name val="Calibri"/>
      <family val="2"/>
    </font>
    <font>
      <sz val="8"/>
      <color indexed="1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7.5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.5"/>
      <color indexed="17"/>
      <name val="Arial"/>
      <family val="2"/>
    </font>
    <font>
      <sz val="8"/>
      <name val="Cambria"/>
      <family val="1"/>
    </font>
    <font>
      <sz val="7.5"/>
      <name val="Cambria"/>
      <family val="1"/>
    </font>
    <font>
      <sz val="7"/>
      <color indexed="10"/>
      <name val="Arial"/>
      <family val="2"/>
    </font>
    <font>
      <b/>
      <sz val="10"/>
      <color indexed="53"/>
      <name val="Arial"/>
      <family val="2"/>
    </font>
    <font>
      <b/>
      <sz val="22"/>
      <color indexed="10"/>
      <name val="Arial"/>
      <family val="2"/>
    </font>
    <font>
      <b/>
      <sz val="22"/>
      <color indexed="53"/>
      <name val="Arial"/>
      <family val="2"/>
    </font>
    <font>
      <b/>
      <sz val="10"/>
      <color indexed="25"/>
      <name val="Arial"/>
      <family val="2"/>
    </font>
    <font>
      <b/>
      <sz val="8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7"/>
      <color indexed="36"/>
      <name val="Arial"/>
      <family val="2"/>
    </font>
    <font>
      <sz val="7"/>
      <color indexed="17"/>
      <name val="Arial"/>
      <family val="2"/>
    </font>
    <font>
      <b/>
      <sz val="10"/>
      <color indexed="60"/>
      <name val="Arial"/>
      <family val="2"/>
    </font>
    <font>
      <b/>
      <sz val="11"/>
      <color indexed="53"/>
      <name val="Calibri"/>
      <family val="2"/>
    </font>
    <font>
      <b/>
      <sz val="8"/>
      <color indexed="53"/>
      <name val="Calibri"/>
      <family val="2"/>
    </font>
    <font>
      <sz val="8"/>
      <color indexed="53"/>
      <name val="Calibri"/>
      <family val="2"/>
    </font>
    <font>
      <sz val="7"/>
      <color indexed="10"/>
      <name val="Calibri"/>
      <family val="2"/>
    </font>
    <font>
      <sz val="8"/>
      <color indexed="57"/>
      <name val="Calibri"/>
      <family val="2"/>
    </font>
    <font>
      <b/>
      <sz val="7"/>
      <color indexed="53"/>
      <name val="Calibri"/>
      <family val="2"/>
    </font>
    <font>
      <b/>
      <sz val="8"/>
      <color indexed="36"/>
      <name val="Calibri"/>
      <family val="2"/>
    </font>
    <font>
      <b/>
      <sz val="7"/>
      <color indexed="36"/>
      <name val="Calibri"/>
      <family val="2"/>
    </font>
    <font>
      <b/>
      <sz val="7"/>
      <color indexed="60"/>
      <name val="Arial"/>
      <family val="2"/>
    </font>
    <font>
      <sz val="8"/>
      <color indexed="60"/>
      <name val="Arial"/>
      <family val="2"/>
    </font>
    <font>
      <sz val="9"/>
      <color indexed="10"/>
      <name val="Calibri"/>
      <family val="2"/>
    </font>
    <font>
      <b/>
      <sz val="8"/>
      <color indexed="60"/>
      <name val="Calibri"/>
      <family val="2"/>
    </font>
    <font>
      <b/>
      <sz val="7"/>
      <color indexed="60"/>
      <name val="Calibri"/>
      <family val="2"/>
    </font>
    <font>
      <b/>
      <sz val="22"/>
      <color indexed="60"/>
      <name val="Arial"/>
      <family val="2"/>
    </font>
    <font>
      <sz val="10"/>
      <color indexed="60"/>
      <name val="Arial"/>
      <family val="2"/>
    </font>
    <font>
      <b/>
      <sz val="22"/>
      <color indexed="36"/>
      <name val="Arial"/>
      <family val="2"/>
    </font>
    <font>
      <sz val="10"/>
      <color indexed="36"/>
      <name val="Arial"/>
      <family val="2"/>
    </font>
    <font>
      <b/>
      <sz val="11"/>
      <color indexed="36"/>
      <name val="Arial"/>
      <family val="2"/>
    </font>
    <font>
      <b/>
      <sz val="8"/>
      <color indexed="19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8"/>
      <color indexed="25"/>
      <name val="Arial"/>
      <family val="2"/>
    </font>
    <font>
      <b/>
      <sz val="9"/>
      <color indexed="25"/>
      <name val="Arial"/>
      <family val="2"/>
    </font>
    <font>
      <b/>
      <sz val="26"/>
      <color indexed="10"/>
      <name val="Arial"/>
      <family val="2"/>
    </font>
    <font>
      <b/>
      <sz val="22"/>
      <color indexed="8"/>
      <name val="Calibri"/>
      <family val="2"/>
    </font>
    <font>
      <sz val="7"/>
      <color indexed="36"/>
      <name val="Arial"/>
      <family val="2"/>
    </font>
    <font>
      <b/>
      <strike/>
      <sz val="8"/>
      <name val="Arial"/>
      <family val="2"/>
    </font>
    <font>
      <strike/>
      <sz val="8"/>
      <color indexed="8"/>
      <name val="Arial"/>
      <family val="2"/>
    </font>
    <font>
      <strike/>
      <sz val="8"/>
      <name val="Arial"/>
      <family val="2"/>
    </font>
    <font>
      <strike/>
      <sz val="7.5"/>
      <color indexed="8"/>
      <name val="Arial"/>
      <family val="2"/>
    </font>
    <font>
      <sz val="7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b/>
      <i/>
      <sz val="8"/>
      <name val="Arial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36"/>
      <name val="Calibri"/>
      <family val="2"/>
    </font>
    <font>
      <sz val="7"/>
      <color indexed="36"/>
      <name val="Calibri"/>
      <family val="2"/>
    </font>
    <font>
      <b/>
      <sz val="7"/>
      <color indexed="30"/>
      <name val="Calibri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1"/>
      <color indexed="53"/>
      <name val="Arial"/>
      <family val="2"/>
    </font>
    <font>
      <b/>
      <sz val="8.5"/>
      <color indexed="10"/>
      <name val="Calibri"/>
      <family val="2"/>
    </font>
    <font>
      <b/>
      <sz val="9"/>
      <color indexed="8"/>
      <name val="Calibri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1"/>
      <family val="0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Arial"/>
      <family val="2"/>
    </font>
    <font>
      <sz val="9"/>
      <color rgb="FFFF0000"/>
      <name val="Calibri"/>
      <family val="2"/>
    </font>
    <font>
      <b/>
      <sz val="8"/>
      <color rgb="FF7030A0"/>
      <name val="Calibri"/>
      <family val="2"/>
    </font>
    <font>
      <b/>
      <sz val="7"/>
      <color rgb="FF7030A0"/>
      <name val="Calibri"/>
      <family val="2"/>
    </font>
    <font>
      <sz val="8"/>
      <color rgb="FF7030A0"/>
      <name val="Calibri"/>
      <family val="2"/>
    </font>
    <font>
      <sz val="7"/>
      <color rgb="FF7030A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  <font>
      <b/>
      <sz val="7"/>
      <color rgb="FF0070C0"/>
      <name val="Calibri"/>
      <family val="2"/>
    </font>
    <font>
      <b/>
      <sz val="8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8"/>
      <color rgb="FF7030A0"/>
      <name val="Arial"/>
      <family val="2"/>
    </font>
    <font>
      <b/>
      <sz val="8"/>
      <color rgb="FF0070C0"/>
      <name val="Arial"/>
      <family val="2"/>
    </font>
    <font>
      <b/>
      <sz val="8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sz val="8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1"/>
      <color rgb="FF7030A0"/>
      <name val="Arial"/>
      <family val="2"/>
    </font>
    <font>
      <sz val="8"/>
      <color rgb="FF7030A0"/>
      <name val="Arial"/>
      <family val="2"/>
    </font>
    <font>
      <sz val="10"/>
      <color rgb="FF009900"/>
      <name val="Arial"/>
      <family val="2"/>
    </font>
    <font>
      <b/>
      <sz val="8"/>
      <color rgb="FF009900"/>
      <name val="Arial"/>
      <family val="2"/>
    </font>
    <font>
      <b/>
      <sz val="10"/>
      <color rgb="FF009900"/>
      <name val="Arial"/>
      <family val="2"/>
    </font>
    <font>
      <b/>
      <sz val="9"/>
      <color rgb="FF009900"/>
      <name val="Arial"/>
      <family val="2"/>
    </font>
    <font>
      <b/>
      <sz val="11"/>
      <color rgb="FF009900"/>
      <name val="Arial"/>
      <family val="2"/>
    </font>
    <font>
      <sz val="8"/>
      <color rgb="FF0099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00990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8.5"/>
      <color rgb="FFFF0000"/>
      <name val="Calibri"/>
      <family val="2"/>
    </font>
    <font>
      <b/>
      <sz val="7"/>
      <color rgb="FFFF0000"/>
      <name val="Calibri"/>
      <family val="2"/>
    </font>
    <font>
      <b/>
      <sz val="7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double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7" borderId="0" applyNumberFormat="0" applyBorder="0" applyAlignment="0" applyProtection="0"/>
    <xf numFmtId="0" fontId="184" fillId="28" borderId="0" applyNumberFormat="0" applyBorder="0" applyAlignment="0" applyProtection="0"/>
    <xf numFmtId="0" fontId="184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7" borderId="0" applyNumberFormat="0" applyBorder="0" applyAlignment="0" applyProtection="0"/>
    <xf numFmtId="0" fontId="49" fillId="9" borderId="0" applyNumberFormat="0" applyBorder="0" applyAlignment="0" applyProtection="0"/>
    <xf numFmtId="0" fontId="60" fillId="38" borderId="1" applyNumberFormat="0" applyAlignment="0" applyProtection="0"/>
    <xf numFmtId="0" fontId="185" fillId="0" borderId="2" applyNumberFormat="0" applyFill="0" applyAlignment="0" applyProtection="0"/>
    <xf numFmtId="0" fontId="48" fillId="0" borderId="3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6" fillId="0" borderId="0">
      <alignment/>
      <protection/>
    </xf>
    <xf numFmtId="0" fontId="62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0" fillId="39" borderId="7" applyNumberFormat="0" applyAlignment="0" applyProtection="0"/>
    <xf numFmtId="0" fontId="49" fillId="9" borderId="0" applyNumberFormat="0" applyBorder="0" applyAlignment="0" applyProtection="0"/>
    <xf numFmtId="0" fontId="59" fillId="13" borderId="1" applyNumberFormat="0" applyAlignment="0" applyProtection="0"/>
    <xf numFmtId="0" fontId="188" fillId="40" borderId="8" applyNumberFormat="0" applyAlignment="0" applyProtection="0"/>
    <xf numFmtId="0" fontId="50" fillId="39" borderId="7" applyNumberFormat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9" fillId="0" borderId="10" applyNumberFormat="0" applyFill="0" applyAlignment="0" applyProtection="0"/>
    <xf numFmtId="0" fontId="51" fillId="0" borderId="4" applyNumberFormat="0" applyFill="0" applyAlignment="0" applyProtection="0"/>
    <xf numFmtId="0" fontId="190" fillId="0" borderId="11" applyNumberFormat="0" applyFill="0" applyAlignment="0" applyProtection="0"/>
    <xf numFmtId="0" fontId="52" fillId="0" borderId="5" applyNumberFormat="0" applyFill="0" applyAlignment="0" applyProtection="0"/>
    <xf numFmtId="0" fontId="191" fillId="0" borderId="12" applyNumberFormat="0" applyFill="0" applyAlignment="0" applyProtection="0"/>
    <xf numFmtId="0" fontId="53" fillId="0" borderId="6" applyNumberFormat="0" applyFill="0" applyAlignment="0" applyProtection="0"/>
    <xf numFmtId="0" fontId="19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193" fillId="42" borderId="0" applyNumberFormat="0" applyBorder="0" applyAlignment="0" applyProtection="0"/>
    <xf numFmtId="0" fontId="55" fillId="4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43" borderId="13" applyNumberFormat="0" applyFont="0" applyAlignment="0" applyProtection="0"/>
    <xf numFmtId="0" fontId="61" fillId="38" borderId="14" applyNumberFormat="0" applyAlignment="0" applyProtection="0"/>
    <xf numFmtId="0" fontId="194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37" fillId="43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5" fillId="0" borderId="16" applyNumberFormat="0" applyFill="0" applyAlignment="0" applyProtection="0"/>
    <xf numFmtId="0" fontId="56" fillId="0" borderId="9" applyNumberFormat="0" applyFill="0" applyAlignment="0" applyProtection="0"/>
    <xf numFmtId="0" fontId="196" fillId="45" borderId="0" applyNumberFormat="0" applyBorder="0" applyAlignment="0" applyProtection="0"/>
    <xf numFmtId="0" fontId="57" fillId="10" borderId="0" applyNumberFormat="0" applyBorder="0" applyAlignment="0" applyProtection="0"/>
    <xf numFmtId="0" fontId="197" fillId="46" borderId="0" applyNumberFormat="0" applyBorder="0" applyAlignment="0" applyProtection="0"/>
    <xf numFmtId="0" fontId="1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199" fillId="47" borderId="17" applyNumberFormat="0" applyAlignment="0" applyProtection="0"/>
    <xf numFmtId="0" fontId="59" fillId="13" borderId="1" applyNumberFormat="0" applyAlignment="0" applyProtection="0"/>
    <xf numFmtId="0" fontId="200" fillId="48" borderId="17" applyNumberFormat="0" applyAlignment="0" applyProtection="0"/>
    <xf numFmtId="0" fontId="60" fillId="38" borderId="1" applyNumberFormat="0" applyAlignment="0" applyProtection="0"/>
    <xf numFmtId="0" fontId="201" fillId="48" borderId="18" applyNumberFormat="0" applyAlignment="0" applyProtection="0"/>
    <xf numFmtId="0" fontId="61" fillId="38" borderId="14" applyNumberFormat="0" applyAlignment="0" applyProtection="0"/>
    <xf numFmtId="0" fontId="20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4" fillId="49" borderId="0" applyNumberFormat="0" applyBorder="0" applyAlignment="0" applyProtection="0"/>
    <xf numFmtId="0" fontId="47" fillId="34" borderId="0" applyNumberFormat="0" applyBorder="0" applyAlignment="0" applyProtection="0"/>
    <xf numFmtId="0" fontId="184" fillId="50" borderId="0" applyNumberFormat="0" applyBorder="0" applyAlignment="0" applyProtection="0"/>
    <xf numFmtId="0" fontId="47" fillId="35" borderId="0" applyNumberFormat="0" applyBorder="0" applyAlignment="0" applyProtection="0"/>
    <xf numFmtId="0" fontId="184" fillId="51" borderId="0" applyNumberFormat="0" applyBorder="0" applyAlignment="0" applyProtection="0"/>
    <xf numFmtId="0" fontId="47" fillId="36" borderId="0" applyNumberFormat="0" applyBorder="0" applyAlignment="0" applyProtection="0"/>
    <xf numFmtId="0" fontId="184" fillId="52" borderId="0" applyNumberFormat="0" applyBorder="0" applyAlignment="0" applyProtection="0"/>
    <xf numFmtId="0" fontId="47" fillId="31" borderId="0" applyNumberFormat="0" applyBorder="0" applyAlignment="0" applyProtection="0"/>
    <xf numFmtId="0" fontId="184" fillId="53" borderId="0" applyNumberFormat="0" applyBorder="0" applyAlignment="0" applyProtection="0"/>
    <xf numFmtId="0" fontId="47" fillId="32" borderId="0" applyNumberFormat="0" applyBorder="0" applyAlignment="0" applyProtection="0"/>
    <xf numFmtId="0" fontId="184" fillId="54" borderId="0" applyNumberFormat="0" applyBorder="0" applyAlignment="0" applyProtection="0"/>
    <xf numFmtId="0" fontId="47" fillId="37" borderId="0" applyNumberFormat="0" applyBorder="0" applyAlignment="0" applyProtection="0"/>
  </cellStyleXfs>
  <cellXfs count="3131">
    <xf numFmtId="0" fontId="0" fillId="0" borderId="0" xfId="0" applyAlignment="1">
      <alignment/>
    </xf>
    <xf numFmtId="0" fontId="2" fillId="0" borderId="19" xfId="0" applyFont="1" applyBorder="1" applyAlignment="1">
      <alignment/>
    </xf>
    <xf numFmtId="166" fontId="3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3" fontId="9" fillId="0" borderId="23" xfId="0" applyNumberFormat="1" applyFont="1" applyBorder="1" applyAlignment="1">
      <alignment vertical="center" wrapText="1"/>
    </xf>
    <xf numFmtId="1" fontId="9" fillId="0" borderId="23" xfId="0" applyNumberFormat="1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1" fontId="9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3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28" xfId="0" applyFont="1" applyBorder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9" fillId="0" borderId="0" xfId="0" applyFont="1" applyFill="1" applyAlignment="1">
      <alignment/>
    </xf>
    <xf numFmtId="1" fontId="4" fillId="12" borderId="2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29" xfId="0" applyFont="1" applyBorder="1" applyAlignment="1">
      <alignment/>
    </xf>
    <xf numFmtId="166" fontId="3" fillId="0" borderId="26" xfId="0" applyNumberFormat="1" applyFont="1" applyBorder="1" applyAlignment="1">
      <alignment/>
    </xf>
    <xf numFmtId="0" fontId="4" fillId="12" borderId="30" xfId="0" applyFont="1" applyFill="1" applyBorder="1" applyAlignment="1">
      <alignment horizontal="center" wrapText="1"/>
    </xf>
    <xf numFmtId="0" fontId="4" fillId="12" borderId="31" xfId="0" applyFont="1" applyFill="1" applyBorder="1" applyAlignment="1">
      <alignment horizontal="center" wrapText="1"/>
    </xf>
    <xf numFmtId="0" fontId="4" fillId="12" borderId="32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wrapText="1"/>
    </xf>
    <xf numFmtId="0" fontId="2" fillId="12" borderId="34" xfId="0" applyFont="1" applyFill="1" applyBorder="1" applyAlignment="1">
      <alignment/>
    </xf>
    <xf numFmtId="0" fontId="2" fillId="12" borderId="35" xfId="0" applyFont="1" applyFill="1" applyBorder="1" applyAlignment="1">
      <alignment/>
    </xf>
    <xf numFmtId="0" fontId="2" fillId="12" borderId="36" xfId="0" applyFont="1" applyFill="1" applyBorder="1" applyAlignment="1">
      <alignment/>
    </xf>
    <xf numFmtId="3" fontId="16" fillId="12" borderId="37" xfId="0" applyNumberFormat="1" applyFont="1" applyFill="1" applyBorder="1" applyAlignment="1">
      <alignment horizontal="right" vertical="center" wrapText="1"/>
    </xf>
    <xf numFmtId="3" fontId="16" fillId="12" borderId="38" xfId="0" applyNumberFormat="1" applyFont="1" applyFill="1" applyBorder="1" applyAlignment="1">
      <alignment horizontal="right" vertical="center" wrapText="1"/>
    </xf>
    <xf numFmtId="3" fontId="16" fillId="12" borderId="38" xfId="0" applyNumberFormat="1" applyFont="1" applyFill="1" applyBorder="1" applyAlignment="1">
      <alignment/>
    </xf>
    <xf numFmtId="3" fontId="20" fillId="12" borderId="38" xfId="0" applyNumberFormat="1" applyFont="1" applyFill="1" applyBorder="1" applyAlignment="1">
      <alignment/>
    </xf>
    <xf numFmtId="3" fontId="27" fillId="12" borderId="23" xfId="0" applyNumberFormat="1" applyFont="1" applyFill="1" applyBorder="1" applyAlignment="1">
      <alignment/>
    </xf>
    <xf numFmtId="3" fontId="13" fillId="12" borderId="39" xfId="0" applyNumberFormat="1" applyFont="1" applyFill="1" applyBorder="1" applyAlignment="1">
      <alignment/>
    </xf>
    <xf numFmtId="3" fontId="16" fillId="12" borderId="40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3" fontId="14" fillId="0" borderId="41" xfId="0" applyNumberFormat="1" applyFont="1" applyFill="1" applyBorder="1" applyAlignment="1">
      <alignment horizontal="center"/>
    </xf>
    <xf numFmtId="3" fontId="6" fillId="12" borderId="27" xfId="0" applyNumberFormat="1" applyFont="1" applyFill="1" applyBorder="1" applyAlignment="1">
      <alignment horizontal="center" vertical="center" wrapText="1"/>
    </xf>
    <xf numFmtId="3" fontId="26" fillId="12" borderId="33" xfId="0" applyNumberFormat="1" applyFont="1" applyFill="1" applyBorder="1" applyAlignment="1">
      <alignment horizontal="center" vertical="center" wrapText="1"/>
    </xf>
    <xf numFmtId="3" fontId="14" fillId="12" borderId="41" xfId="0" applyNumberFormat="1" applyFont="1" applyFill="1" applyBorder="1" applyAlignment="1">
      <alignment horizontal="center"/>
    </xf>
    <xf numFmtId="3" fontId="8" fillId="12" borderId="28" xfId="0" applyNumberFormat="1" applyFont="1" applyFill="1" applyBorder="1" applyAlignment="1">
      <alignment horizontal="center"/>
    </xf>
    <xf numFmtId="3" fontId="8" fillId="12" borderId="42" xfId="0" applyNumberFormat="1" applyFont="1" applyFill="1" applyBorder="1" applyAlignment="1">
      <alignment horizontal="center"/>
    </xf>
    <xf numFmtId="3" fontId="21" fillId="12" borderId="41" xfId="0" applyNumberFormat="1" applyFont="1" applyFill="1" applyBorder="1" applyAlignment="1">
      <alignment horizontal="center"/>
    </xf>
    <xf numFmtId="0" fontId="23" fillId="12" borderId="0" xfId="0" applyFont="1" applyFill="1" applyBorder="1" applyAlignment="1">
      <alignment/>
    </xf>
    <xf numFmtId="0" fontId="23" fillId="12" borderId="43" xfId="0" applyFont="1" applyFill="1" applyBorder="1" applyAlignment="1">
      <alignment/>
    </xf>
    <xf numFmtId="3" fontId="8" fillId="12" borderId="44" xfId="0" applyNumberFormat="1" applyFont="1" applyFill="1" applyBorder="1" applyAlignment="1">
      <alignment horizontal="center"/>
    </xf>
    <xf numFmtId="3" fontId="8" fillId="12" borderId="45" xfId="0" applyNumberFormat="1" applyFont="1" applyFill="1" applyBorder="1" applyAlignment="1">
      <alignment horizontal="center"/>
    </xf>
    <xf numFmtId="3" fontId="21" fillId="12" borderId="46" xfId="0" applyNumberFormat="1" applyFont="1" applyFill="1" applyBorder="1" applyAlignment="1">
      <alignment horizontal="center"/>
    </xf>
    <xf numFmtId="3" fontId="21" fillId="12" borderId="47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16" fillId="12" borderId="48" xfId="0" applyNumberFormat="1" applyFont="1" applyFill="1" applyBorder="1" applyAlignment="1">
      <alignment horizontal="right" vertical="center" wrapText="1"/>
    </xf>
    <xf numFmtId="3" fontId="16" fillId="12" borderId="49" xfId="0" applyNumberFormat="1" applyFont="1" applyFill="1" applyBorder="1" applyAlignment="1">
      <alignment horizontal="right" vertical="center" wrapText="1"/>
    </xf>
    <xf numFmtId="0" fontId="36" fillId="0" borderId="0" xfId="119" applyFont="1" applyAlignment="1">
      <alignment vertical="center"/>
      <protection/>
    </xf>
    <xf numFmtId="0" fontId="36" fillId="0" borderId="0" xfId="119" applyFont="1" applyBorder="1" applyAlignment="1">
      <alignment vertical="center"/>
      <protection/>
    </xf>
    <xf numFmtId="0" fontId="39" fillId="0" borderId="0" xfId="119" applyFont="1" applyFill="1" applyAlignment="1">
      <alignment vertical="center"/>
      <protection/>
    </xf>
    <xf numFmtId="0" fontId="39" fillId="0" borderId="0" xfId="119" applyFont="1" applyAlignment="1">
      <alignment vertical="center"/>
      <protection/>
    </xf>
    <xf numFmtId="0" fontId="35" fillId="0" borderId="5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42" fillId="0" borderId="23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3" fontId="9" fillId="0" borderId="53" xfId="0" applyNumberFormat="1" applyFont="1" applyBorder="1" applyAlignment="1">
      <alignment horizontal="right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46" fillId="0" borderId="19" xfId="112" applyFont="1" applyBorder="1" applyAlignment="1">
      <alignment/>
      <protection/>
    </xf>
    <xf numFmtId="0" fontId="46" fillId="0" borderId="29" xfId="112" applyFont="1" applyBorder="1" applyAlignment="1">
      <alignment/>
      <protection/>
    </xf>
    <xf numFmtId="0" fontId="42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1" fontId="9" fillId="0" borderId="54" xfId="0" applyNumberFormat="1" applyFont="1" applyBorder="1" applyAlignment="1">
      <alignment vertical="center" wrapText="1"/>
    </xf>
    <xf numFmtId="0" fontId="68" fillId="0" borderId="0" xfId="0" applyFont="1" applyAlignment="1">
      <alignment/>
    </xf>
    <xf numFmtId="0" fontId="17" fillId="0" borderId="0" xfId="0" applyFont="1" applyAlignment="1">
      <alignment horizontal="right"/>
    </xf>
    <xf numFmtId="3" fontId="10" fillId="12" borderId="30" xfId="0" applyNumberFormat="1" applyFont="1" applyFill="1" applyBorder="1" applyAlignment="1">
      <alignment horizontal="right" vertical="center" wrapText="1"/>
    </xf>
    <xf numFmtId="3" fontId="33" fillId="12" borderId="48" xfId="0" applyNumberFormat="1" applyFont="1" applyFill="1" applyBorder="1" applyAlignment="1">
      <alignment horizontal="right" vertical="center" wrapText="1"/>
    </xf>
    <xf numFmtId="3" fontId="11" fillId="12" borderId="38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74" fillId="0" borderId="0" xfId="0" applyFont="1" applyAlignment="1">
      <alignment/>
    </xf>
    <xf numFmtId="0" fontId="43" fillId="0" borderId="25" xfId="0" applyFont="1" applyBorder="1" applyAlignment="1">
      <alignment vertical="center" wrapText="1"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3" fontId="77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 horizontal="right"/>
    </xf>
    <xf numFmtId="0" fontId="79" fillId="0" borderId="0" xfId="0" applyFont="1" applyAlignment="1">
      <alignment/>
    </xf>
    <xf numFmtId="0" fontId="79" fillId="0" borderId="19" xfId="0" applyFont="1" applyBorder="1" applyAlignment="1">
      <alignment horizontal="right"/>
    </xf>
    <xf numFmtId="0" fontId="79" fillId="0" borderId="0" xfId="0" applyFont="1" applyAlignment="1">
      <alignment horizontal="right"/>
    </xf>
    <xf numFmtId="0" fontId="82" fillId="0" borderId="0" xfId="0" applyFont="1" applyAlignment="1">
      <alignment/>
    </xf>
    <xf numFmtId="0" fontId="18" fillId="0" borderId="55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15" fillId="0" borderId="42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56" xfId="0" applyFont="1" applyFill="1" applyBorder="1" applyAlignment="1">
      <alignment horizontal="left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right" vertical="center"/>
    </xf>
    <xf numFmtId="3" fontId="16" fillId="0" borderId="57" xfId="0" applyNumberFormat="1" applyFont="1" applyFill="1" applyBorder="1" applyAlignment="1">
      <alignment horizontal="right" vertical="center"/>
    </xf>
    <xf numFmtId="3" fontId="26" fillId="0" borderId="28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Fill="1" applyBorder="1" applyAlignment="1">
      <alignment horizontal="right" vertical="center"/>
    </xf>
    <xf numFmtId="0" fontId="91" fillId="0" borderId="0" xfId="0" applyFont="1" applyFill="1" applyAlignment="1">
      <alignment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21" fillId="0" borderId="28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40" xfId="0" applyBorder="1" applyAlignment="1">
      <alignment vertical="center"/>
    </xf>
    <xf numFmtId="3" fontId="10" fillId="12" borderId="59" xfId="0" applyNumberFormat="1" applyFont="1" applyFill="1" applyBorder="1" applyAlignment="1">
      <alignment horizontal="right" vertical="center" wrapText="1"/>
    </xf>
    <xf numFmtId="3" fontId="10" fillId="12" borderId="50" xfId="0" applyNumberFormat="1" applyFont="1" applyFill="1" applyBorder="1" applyAlignment="1">
      <alignment horizontal="right" vertical="center" wrapText="1"/>
    </xf>
    <xf numFmtId="3" fontId="33" fillId="12" borderId="60" xfId="0" applyNumberFormat="1" applyFont="1" applyFill="1" applyBorder="1" applyAlignment="1">
      <alignment horizontal="right" vertical="center" wrapText="1"/>
    </xf>
    <xf numFmtId="3" fontId="33" fillId="12" borderId="49" xfId="0" applyNumberFormat="1" applyFont="1" applyFill="1" applyBorder="1" applyAlignment="1">
      <alignment horizontal="right" vertical="center" wrapText="1"/>
    </xf>
    <xf numFmtId="3" fontId="16" fillId="12" borderId="58" xfId="0" applyNumberFormat="1" applyFont="1" applyFill="1" applyBorder="1" applyAlignment="1">
      <alignment horizontal="right" vertical="center" wrapText="1"/>
    </xf>
    <xf numFmtId="3" fontId="11" fillId="12" borderId="37" xfId="0" applyNumberFormat="1" applyFont="1" applyFill="1" applyBorder="1" applyAlignment="1">
      <alignment horizontal="right" vertical="center" wrapText="1"/>
    </xf>
    <xf numFmtId="3" fontId="11" fillId="12" borderId="58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16" fillId="12" borderId="60" xfId="0" applyNumberFormat="1" applyFont="1" applyFill="1" applyBorder="1" applyAlignment="1">
      <alignment horizontal="right" vertical="center" wrapText="1"/>
    </xf>
    <xf numFmtId="3" fontId="16" fillId="12" borderId="61" xfId="0" applyNumberFormat="1" applyFont="1" applyFill="1" applyBorder="1" applyAlignment="1">
      <alignment horizontal="right" vertical="center" wrapText="1"/>
    </xf>
    <xf numFmtId="3" fontId="14" fillId="12" borderId="30" xfId="0" applyNumberFormat="1" applyFont="1" applyFill="1" applyBorder="1" applyAlignment="1">
      <alignment horizontal="center"/>
    </xf>
    <xf numFmtId="0" fontId="17" fillId="12" borderId="30" xfId="0" applyFont="1" applyFill="1" applyBorder="1" applyAlignment="1">
      <alignment horizontal="left"/>
    </xf>
    <xf numFmtId="3" fontId="21" fillId="12" borderId="62" xfId="0" applyNumberFormat="1" applyFont="1" applyFill="1" applyBorder="1" applyAlignment="1">
      <alignment horizontal="center"/>
    </xf>
    <xf numFmtId="3" fontId="21" fillId="12" borderId="63" xfId="0" applyNumberFormat="1" applyFont="1" applyFill="1" applyBorder="1" applyAlignment="1">
      <alignment horizontal="center"/>
    </xf>
    <xf numFmtId="3" fontId="96" fillId="55" borderId="64" xfId="0" applyNumberFormat="1" applyFont="1" applyFill="1" applyBorder="1" applyAlignment="1">
      <alignment horizontal="right" vertical="center"/>
    </xf>
    <xf numFmtId="3" fontId="10" fillId="55" borderId="64" xfId="0" applyNumberFormat="1" applyFont="1" applyFill="1" applyBorder="1" applyAlignment="1">
      <alignment horizontal="right" vertical="center"/>
    </xf>
    <xf numFmtId="3" fontId="10" fillId="55" borderId="65" xfId="0" applyNumberFormat="1" applyFont="1" applyFill="1" applyBorder="1" applyAlignment="1">
      <alignment horizontal="right" vertical="center"/>
    </xf>
    <xf numFmtId="3" fontId="10" fillId="55" borderId="6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5" fillId="0" borderId="51" xfId="0" applyFont="1" applyBorder="1" applyAlignment="1">
      <alignment horizontal="right"/>
    </xf>
    <xf numFmtId="0" fontId="87" fillId="0" borderId="51" xfId="0" applyFont="1" applyBorder="1" applyAlignment="1">
      <alignment horizontal="right"/>
    </xf>
    <xf numFmtId="0" fontId="88" fillId="0" borderId="5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74" fillId="0" borderId="0" xfId="0" applyNumberFormat="1" applyFont="1" applyAlignment="1">
      <alignment horizontal="right"/>
    </xf>
    <xf numFmtId="0" fontId="75" fillId="0" borderId="0" xfId="0" applyFont="1" applyAlignment="1">
      <alignment horizontal="right"/>
    </xf>
    <xf numFmtId="3" fontId="21" fillId="12" borderId="26" xfId="0" applyNumberFormat="1" applyFont="1" applyFill="1" applyBorder="1" applyAlignment="1">
      <alignment horizontal="center"/>
    </xf>
    <xf numFmtId="3" fontId="10" fillId="55" borderId="56" xfId="0" applyNumberFormat="1" applyFont="1" applyFill="1" applyBorder="1" applyAlignment="1">
      <alignment horizontal="right" vertical="center"/>
    </xf>
    <xf numFmtId="3" fontId="14" fillId="55" borderId="64" xfId="0" applyNumberFormat="1" applyFont="1" applyFill="1" applyBorder="1" applyAlignment="1">
      <alignment horizontal="right" vertical="center"/>
    </xf>
    <xf numFmtId="3" fontId="16" fillId="12" borderId="23" xfId="0" applyNumberFormat="1" applyFont="1" applyFill="1" applyBorder="1" applyAlignment="1">
      <alignment horizontal="right" vertical="center" wrapText="1"/>
    </xf>
    <xf numFmtId="3" fontId="11" fillId="12" borderId="38" xfId="0" applyNumberFormat="1" applyFont="1" applyFill="1" applyBorder="1" applyAlignment="1">
      <alignment horizontal="right" vertical="center" wrapText="1"/>
    </xf>
    <xf numFmtId="3" fontId="27" fillId="12" borderId="48" xfId="0" applyNumberFormat="1" applyFont="1" applyFill="1" applyBorder="1" applyAlignment="1">
      <alignment horizontal="right" vertical="center" wrapText="1"/>
    </xf>
    <xf numFmtId="3" fontId="10" fillId="12" borderId="31" xfId="0" applyNumberFormat="1" applyFont="1" applyFill="1" applyBorder="1" applyAlignment="1">
      <alignment horizontal="right" vertical="center" wrapText="1"/>
    </xf>
    <xf numFmtId="3" fontId="16" fillId="12" borderId="67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04" fillId="0" borderId="0" xfId="0" applyFont="1" applyAlignment="1">
      <alignment/>
    </xf>
    <xf numFmtId="3" fontId="11" fillId="12" borderId="67" xfId="0" applyNumberFormat="1" applyFont="1" applyFill="1" applyBorder="1" applyAlignment="1">
      <alignment horizontal="right" vertical="center" wrapText="1"/>
    </xf>
    <xf numFmtId="3" fontId="33" fillId="12" borderId="61" xfId="0" applyNumberFormat="1" applyFont="1" applyFill="1" applyBorder="1" applyAlignment="1">
      <alignment horizontal="right" vertical="center" wrapText="1"/>
    </xf>
    <xf numFmtId="0" fontId="39" fillId="0" borderId="0" xfId="119" applyFont="1" applyFill="1" applyAlignment="1">
      <alignment vertical="center" wrapText="1"/>
      <protection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43" borderId="31" xfId="0" applyFont="1" applyFill="1" applyBorder="1" applyAlignment="1">
      <alignment horizontal="center" wrapText="1"/>
    </xf>
    <xf numFmtId="0" fontId="20" fillId="43" borderId="32" xfId="0" applyFont="1" applyFill="1" applyBorder="1" applyAlignment="1">
      <alignment horizontal="center" wrapText="1"/>
    </xf>
    <xf numFmtId="0" fontId="76" fillId="43" borderId="32" xfId="0" applyFont="1" applyFill="1" applyBorder="1" applyAlignment="1">
      <alignment horizontal="center" wrapText="1"/>
    </xf>
    <xf numFmtId="0" fontId="4" fillId="43" borderId="32" xfId="0" applyFont="1" applyFill="1" applyBorder="1" applyAlignment="1">
      <alignment horizontal="center" wrapText="1"/>
    </xf>
    <xf numFmtId="0" fontId="2" fillId="43" borderId="34" xfId="0" applyFont="1" applyFill="1" applyBorder="1" applyAlignment="1">
      <alignment/>
    </xf>
    <xf numFmtId="0" fontId="2" fillId="43" borderId="35" xfId="0" applyFont="1" applyFill="1" applyBorder="1" applyAlignment="1">
      <alignment/>
    </xf>
    <xf numFmtId="0" fontId="78" fillId="43" borderId="33" xfId="0" applyFont="1" applyFill="1" applyBorder="1" applyAlignment="1">
      <alignment horizontal="center" wrapText="1"/>
    </xf>
    <xf numFmtId="0" fontId="6" fillId="43" borderId="67" xfId="0" applyFont="1" applyFill="1" applyBorder="1" applyAlignment="1">
      <alignment horizontal="center" wrapText="1"/>
    </xf>
    <xf numFmtId="3" fontId="20" fillId="43" borderId="28" xfId="0" applyNumberFormat="1" applyFont="1" applyFill="1" applyBorder="1" applyAlignment="1">
      <alignment horizontal="right"/>
    </xf>
    <xf numFmtId="3" fontId="6" fillId="39" borderId="25" xfId="0" applyNumberFormat="1" applyFont="1" applyFill="1" applyBorder="1" applyAlignment="1">
      <alignment horizontal="center" vertical="center"/>
    </xf>
    <xf numFmtId="3" fontId="6" fillId="39" borderId="27" xfId="0" applyNumberFormat="1" applyFont="1" applyFill="1" applyBorder="1" applyAlignment="1">
      <alignment horizontal="center" vertical="center" wrapText="1"/>
    </xf>
    <xf numFmtId="3" fontId="26" fillId="39" borderId="32" xfId="0" applyNumberFormat="1" applyFont="1" applyFill="1" applyBorder="1" applyAlignment="1">
      <alignment horizontal="center" vertical="center" wrapText="1"/>
    </xf>
    <xf numFmtId="0" fontId="96" fillId="0" borderId="57" xfId="0" applyFont="1" applyFill="1" applyBorder="1" applyAlignment="1">
      <alignment horizontal="left" vertical="center"/>
    </xf>
    <xf numFmtId="3" fontId="17" fillId="0" borderId="68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49" fontId="15" fillId="0" borderId="28" xfId="0" applyNumberFormat="1" applyFont="1" applyBorder="1" applyAlignment="1">
      <alignment vertical="center"/>
    </xf>
    <xf numFmtId="3" fontId="16" fillId="55" borderId="40" xfId="0" applyNumberFormat="1" applyFont="1" applyFill="1" applyBorder="1" applyAlignment="1">
      <alignment horizontal="center" vertical="center"/>
    </xf>
    <xf numFmtId="3" fontId="6" fillId="55" borderId="40" xfId="0" applyNumberFormat="1" applyFont="1" applyFill="1" applyBorder="1" applyAlignment="1">
      <alignment horizontal="center" vertical="center"/>
    </xf>
    <xf numFmtId="3" fontId="26" fillId="55" borderId="39" xfId="0" applyNumberFormat="1" applyFont="1" applyFill="1" applyBorder="1" applyAlignment="1">
      <alignment horizontal="right" vertical="center"/>
    </xf>
    <xf numFmtId="3" fontId="26" fillId="55" borderId="40" xfId="0" applyNumberFormat="1" applyFont="1" applyFill="1" applyBorder="1" applyAlignment="1">
      <alignment horizontal="right" vertical="center"/>
    </xf>
    <xf numFmtId="3" fontId="6" fillId="55" borderId="69" xfId="0" applyNumberFormat="1" applyFont="1" applyFill="1" applyBorder="1" applyAlignment="1">
      <alignment horizontal="right" vertical="center"/>
    </xf>
    <xf numFmtId="49" fontId="15" fillId="0" borderId="62" xfId="0" applyNumberFormat="1" applyFont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49" fontId="126" fillId="0" borderId="28" xfId="0" applyNumberFormat="1" applyFont="1" applyBorder="1" applyAlignment="1">
      <alignment horizontal="right" vertical="center"/>
    </xf>
    <xf numFmtId="49" fontId="126" fillId="0" borderId="28" xfId="0" applyNumberFormat="1" applyFont="1" applyFill="1" applyBorder="1" applyAlignment="1">
      <alignment horizontal="center" vertical="center"/>
    </xf>
    <xf numFmtId="49" fontId="91" fillId="55" borderId="29" xfId="0" applyNumberFormat="1" applyFont="1" applyFill="1" applyBorder="1" applyAlignment="1">
      <alignment horizontal="center" vertical="center"/>
    </xf>
    <xf numFmtId="49" fontId="17" fillId="55" borderId="40" xfId="0" applyNumberFormat="1" applyFont="1" applyFill="1" applyBorder="1" applyAlignment="1">
      <alignment vertical="center"/>
    </xf>
    <xf numFmtId="49" fontId="17" fillId="55" borderId="40" xfId="0" applyNumberFormat="1" applyFont="1" applyFill="1" applyBorder="1" applyAlignment="1">
      <alignment horizontal="right" vertical="center"/>
    </xf>
    <xf numFmtId="49" fontId="19" fillId="55" borderId="40" xfId="0" applyNumberFormat="1" applyFont="1" applyFill="1" applyBorder="1" applyAlignment="1">
      <alignment horizontal="center" vertical="center"/>
    </xf>
    <xf numFmtId="3" fontId="92" fillId="55" borderId="40" xfId="0" applyNumberFormat="1" applyFont="1" applyFill="1" applyBorder="1" applyAlignment="1">
      <alignment horizontal="right" vertical="center"/>
    </xf>
    <xf numFmtId="3" fontId="17" fillId="55" borderId="69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10" fontId="10" fillId="0" borderId="0" xfId="0" applyNumberFormat="1" applyFont="1" applyAlignment="1">
      <alignment vertical="center"/>
    </xf>
    <xf numFmtId="3" fontId="71" fillId="43" borderId="28" xfId="0" applyNumberFormat="1" applyFont="1" applyFill="1" applyBorder="1" applyAlignment="1">
      <alignment horizontal="right"/>
    </xf>
    <xf numFmtId="3" fontId="8" fillId="43" borderId="42" xfId="0" applyNumberFormat="1" applyFont="1" applyFill="1" applyBorder="1" applyAlignment="1">
      <alignment horizontal="right"/>
    </xf>
    <xf numFmtId="3" fontId="8" fillId="43" borderId="41" xfId="0" applyNumberFormat="1" applyFont="1" applyFill="1" applyBorder="1" applyAlignment="1">
      <alignment horizontal="right"/>
    </xf>
    <xf numFmtId="3" fontId="63" fillId="43" borderId="41" xfId="0" applyNumberFormat="1" applyFont="1" applyFill="1" applyBorder="1" applyAlignment="1">
      <alignment horizontal="right"/>
    </xf>
    <xf numFmtId="3" fontId="8" fillId="43" borderId="45" xfId="0" applyNumberFormat="1" applyFont="1" applyFill="1" applyBorder="1" applyAlignment="1">
      <alignment horizontal="right"/>
    </xf>
    <xf numFmtId="3" fontId="20" fillId="43" borderId="27" xfId="0" applyNumberFormat="1" applyFont="1" applyFill="1" applyBorder="1" applyAlignment="1">
      <alignment horizontal="center" vertical="center" wrapText="1"/>
    </xf>
    <xf numFmtId="3" fontId="71" fillId="43" borderId="27" xfId="0" applyNumberFormat="1" applyFont="1" applyFill="1" applyBorder="1" applyAlignment="1">
      <alignment horizontal="center" vertical="center" wrapText="1"/>
    </xf>
    <xf numFmtId="3" fontId="6" fillId="43" borderId="27" xfId="0" applyNumberFormat="1" applyFont="1" applyFill="1" applyBorder="1" applyAlignment="1">
      <alignment horizontal="center" vertical="center" wrapText="1"/>
    </xf>
    <xf numFmtId="3" fontId="30" fillId="43" borderId="32" xfId="0" applyNumberFormat="1" applyFont="1" applyFill="1" applyBorder="1" applyAlignment="1">
      <alignment horizontal="center" vertical="center" wrapText="1"/>
    </xf>
    <xf numFmtId="3" fontId="16" fillId="43" borderId="24" xfId="0" applyNumberFormat="1" applyFont="1" applyFill="1" applyBorder="1" applyAlignment="1">
      <alignment horizontal="right"/>
    </xf>
    <xf numFmtId="3" fontId="6" fillId="43" borderId="58" xfId="0" applyNumberFormat="1" applyFont="1" applyFill="1" applyBorder="1" applyAlignment="1">
      <alignment horizontal="right"/>
    </xf>
    <xf numFmtId="3" fontId="14" fillId="43" borderId="49" xfId="0" applyNumberFormat="1" applyFont="1" applyFill="1" applyBorder="1" applyAlignment="1">
      <alignment horizontal="right"/>
    </xf>
    <xf numFmtId="3" fontId="8" fillId="43" borderId="28" xfId="0" applyNumberFormat="1" applyFont="1" applyFill="1" applyBorder="1" applyAlignment="1">
      <alignment horizontal="right"/>
    </xf>
    <xf numFmtId="0" fontId="17" fillId="43" borderId="47" xfId="0" applyFont="1" applyFill="1" applyBorder="1" applyAlignment="1">
      <alignment/>
    </xf>
    <xf numFmtId="0" fontId="17" fillId="43" borderId="70" xfId="0" applyFont="1" applyFill="1" applyBorder="1" applyAlignment="1">
      <alignment/>
    </xf>
    <xf numFmtId="3" fontId="31" fillId="43" borderId="24" xfId="0" applyNumberFormat="1" applyFont="1" applyFill="1" applyBorder="1" applyAlignment="1">
      <alignment horizontal="right"/>
    </xf>
    <xf numFmtId="3" fontId="20" fillId="43" borderId="28" xfId="0" applyNumberFormat="1" applyFont="1" applyFill="1" applyBorder="1" applyAlignment="1">
      <alignment horizontal="center"/>
    </xf>
    <xf numFmtId="3" fontId="127" fillId="43" borderId="58" xfId="0" applyNumberFormat="1" applyFont="1" applyFill="1" applyBorder="1" applyAlignment="1">
      <alignment horizontal="right"/>
    </xf>
    <xf numFmtId="3" fontId="76" fillId="43" borderId="42" xfId="0" applyNumberFormat="1" applyFont="1" applyFill="1" applyBorder="1" applyAlignment="1">
      <alignment horizontal="right"/>
    </xf>
    <xf numFmtId="3" fontId="76" fillId="43" borderId="45" xfId="0" applyNumberFormat="1" applyFont="1" applyFill="1" applyBorder="1" applyAlignment="1">
      <alignment horizontal="right"/>
    </xf>
    <xf numFmtId="3" fontId="127" fillId="55" borderId="64" xfId="0" applyNumberFormat="1" applyFont="1" applyFill="1" applyBorder="1" applyAlignment="1">
      <alignment horizontal="right" vertical="center"/>
    </xf>
    <xf numFmtId="3" fontId="31" fillId="55" borderId="64" xfId="0" applyNumberFormat="1" applyFont="1" applyFill="1" applyBorder="1" applyAlignment="1">
      <alignment horizontal="right" vertical="center"/>
    </xf>
    <xf numFmtId="3" fontId="96" fillId="43" borderId="24" xfId="0" applyNumberFormat="1" applyFont="1" applyFill="1" applyBorder="1" applyAlignment="1">
      <alignment horizontal="right"/>
    </xf>
    <xf numFmtId="3" fontId="97" fillId="43" borderId="28" xfId="0" applyNumberFormat="1" applyFont="1" applyFill="1" applyBorder="1" applyAlignment="1">
      <alignment horizontal="right"/>
    </xf>
    <xf numFmtId="3" fontId="97" fillId="43" borderId="44" xfId="0" applyNumberFormat="1" applyFont="1" applyFill="1" applyBorder="1" applyAlignment="1">
      <alignment horizontal="right"/>
    </xf>
    <xf numFmtId="3" fontId="21" fillId="43" borderId="41" xfId="0" applyNumberFormat="1" applyFont="1" applyFill="1" applyBorder="1" applyAlignment="1">
      <alignment horizontal="right"/>
    </xf>
    <xf numFmtId="165" fontId="8" fillId="0" borderId="50" xfId="0" applyNumberFormat="1" applyFont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3" fontId="97" fillId="0" borderId="51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20" fillId="0" borderId="51" xfId="0" applyNumberFormat="1" applyFont="1" applyFill="1" applyBorder="1" applyAlignment="1">
      <alignment horizontal="right"/>
    </xf>
    <xf numFmtId="3" fontId="76" fillId="0" borderId="51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horizontal="center"/>
    </xf>
    <xf numFmtId="3" fontId="71" fillId="0" borderId="51" xfId="0" applyNumberFormat="1" applyFont="1" applyFill="1" applyBorder="1" applyAlignment="1">
      <alignment horizontal="right"/>
    </xf>
    <xf numFmtId="3" fontId="86" fillId="0" borderId="51" xfId="0" applyNumberFormat="1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3" fontId="17" fillId="43" borderId="47" xfId="0" applyNumberFormat="1" applyFont="1" applyFill="1" applyBorder="1" applyAlignment="1">
      <alignment/>
    </xf>
    <xf numFmtId="3" fontId="83" fillId="55" borderId="64" xfId="0" applyNumberFormat="1" applyFont="1" applyFill="1" applyBorder="1" applyAlignment="1">
      <alignment horizontal="right" vertical="center"/>
    </xf>
    <xf numFmtId="3" fontId="83" fillId="43" borderId="49" xfId="0" applyNumberFormat="1" applyFont="1" applyFill="1" applyBorder="1" applyAlignment="1">
      <alignment horizontal="right"/>
    </xf>
    <xf numFmtId="3" fontId="96" fillId="12" borderId="24" xfId="0" applyNumberFormat="1" applyFont="1" applyFill="1" applyBorder="1" applyAlignment="1">
      <alignment horizontal="right"/>
    </xf>
    <xf numFmtId="3" fontId="16" fillId="12" borderId="24" xfId="0" applyNumberFormat="1" applyFont="1" applyFill="1" applyBorder="1" applyAlignment="1">
      <alignment horizontal="right"/>
    </xf>
    <xf numFmtId="3" fontId="31" fillId="12" borderId="24" xfId="0" applyNumberFormat="1" applyFont="1" applyFill="1" applyBorder="1" applyAlignment="1">
      <alignment horizontal="right"/>
    </xf>
    <xf numFmtId="3" fontId="10" fillId="12" borderId="65" xfId="0" applyNumberFormat="1" applyFont="1" applyFill="1" applyBorder="1" applyAlignment="1">
      <alignment horizontal="right" vertical="center"/>
    </xf>
    <xf numFmtId="3" fontId="31" fillId="12" borderId="64" xfId="0" applyNumberFormat="1" applyFont="1" applyFill="1" applyBorder="1" applyAlignment="1">
      <alignment horizontal="right" vertical="center"/>
    </xf>
    <xf numFmtId="3" fontId="127" fillId="12" borderId="64" xfId="0" applyNumberFormat="1" applyFont="1" applyFill="1" applyBorder="1" applyAlignment="1">
      <alignment horizontal="right" vertical="center"/>
    </xf>
    <xf numFmtId="3" fontId="14" fillId="12" borderId="64" xfId="0" applyNumberFormat="1" applyFont="1" applyFill="1" applyBorder="1" applyAlignment="1">
      <alignment horizontal="right" vertical="center"/>
    </xf>
    <xf numFmtId="3" fontId="83" fillId="12" borderId="64" xfId="0" applyNumberFormat="1" applyFont="1" applyFill="1" applyBorder="1" applyAlignment="1">
      <alignment horizontal="right" vertical="center"/>
    </xf>
    <xf numFmtId="3" fontId="76" fillId="43" borderId="27" xfId="0" applyNumberFormat="1" applyFont="1" applyFill="1" applyBorder="1" applyAlignment="1">
      <alignment horizontal="center" vertical="center" wrapText="1"/>
    </xf>
    <xf numFmtId="0" fontId="128" fillId="0" borderId="51" xfId="0" applyFont="1" applyBorder="1" applyAlignment="1">
      <alignment horizontal="right"/>
    </xf>
    <xf numFmtId="3" fontId="68" fillId="0" borderId="0" xfId="0" applyNumberFormat="1" applyFont="1" applyAlignment="1">
      <alignment horizontal="right"/>
    </xf>
    <xf numFmtId="3" fontId="96" fillId="55" borderId="64" xfId="0" applyNumberFormat="1" applyFont="1" applyFill="1" applyBorder="1" applyAlignment="1">
      <alignment horizontal="right" vertical="center"/>
    </xf>
    <xf numFmtId="3" fontId="83" fillId="55" borderId="65" xfId="0" applyNumberFormat="1" applyFont="1" applyFill="1" applyBorder="1" applyAlignment="1">
      <alignment horizontal="right" vertical="center"/>
    </xf>
    <xf numFmtId="0" fontId="21" fillId="0" borderId="24" xfId="0" applyFont="1" applyBorder="1" applyAlignment="1">
      <alignment/>
    </xf>
    <xf numFmtId="3" fontId="97" fillId="43" borderId="24" xfId="0" applyNumberFormat="1" applyFont="1" applyFill="1" applyBorder="1" applyAlignment="1">
      <alignment horizontal="right"/>
    </xf>
    <xf numFmtId="3" fontId="76" fillId="43" borderId="58" xfId="0" applyNumberFormat="1" applyFont="1" applyFill="1" applyBorder="1" applyAlignment="1">
      <alignment horizontal="right"/>
    </xf>
    <xf numFmtId="3" fontId="8" fillId="43" borderId="58" xfId="0" applyNumberFormat="1" applyFont="1" applyFill="1" applyBorder="1" applyAlignment="1">
      <alignment horizontal="right"/>
    </xf>
    <xf numFmtId="3" fontId="21" fillId="12" borderId="51" xfId="0" applyNumberFormat="1" applyFont="1" applyFill="1" applyBorder="1" applyAlignment="1">
      <alignment horizontal="center"/>
    </xf>
    <xf numFmtId="3" fontId="8" fillId="12" borderId="24" xfId="0" applyNumberFormat="1" applyFont="1" applyFill="1" applyBorder="1" applyAlignment="1">
      <alignment horizontal="center"/>
    </xf>
    <xf numFmtId="3" fontId="8" fillId="12" borderId="58" xfId="0" applyNumberFormat="1" applyFont="1" applyFill="1" applyBorder="1" applyAlignment="1">
      <alignment horizontal="center"/>
    </xf>
    <xf numFmtId="3" fontId="21" fillId="12" borderId="49" xfId="0" applyNumberFormat="1" applyFont="1" applyFill="1" applyBorder="1" applyAlignment="1">
      <alignment horizontal="center"/>
    </xf>
    <xf numFmtId="3" fontId="96" fillId="55" borderId="71" xfId="0" applyNumberFormat="1" applyFont="1" applyFill="1" applyBorder="1" applyAlignment="1">
      <alignment horizontal="right"/>
    </xf>
    <xf numFmtId="3" fontId="127" fillId="55" borderId="72" xfId="0" applyNumberFormat="1" applyFont="1" applyFill="1" applyBorder="1" applyAlignment="1">
      <alignment horizontal="right"/>
    </xf>
    <xf numFmtId="3" fontId="14" fillId="55" borderId="72" xfId="0" applyNumberFormat="1" applyFont="1" applyFill="1" applyBorder="1" applyAlignment="1">
      <alignment horizontal="right"/>
    </xf>
    <xf numFmtId="3" fontId="14" fillId="55" borderId="73" xfId="0" applyNumberFormat="1" applyFont="1" applyFill="1" applyBorder="1" applyAlignment="1">
      <alignment horizontal="center"/>
    </xf>
    <xf numFmtId="3" fontId="14" fillId="55" borderId="71" xfId="0" applyNumberFormat="1" applyFont="1" applyFill="1" applyBorder="1" applyAlignment="1">
      <alignment horizontal="center"/>
    </xf>
    <xf numFmtId="3" fontId="14" fillId="55" borderId="74" xfId="0" applyNumberFormat="1" applyFont="1" applyFill="1" applyBorder="1" applyAlignment="1">
      <alignment horizontal="center"/>
    </xf>
    <xf numFmtId="3" fontId="96" fillId="55" borderId="75" xfId="0" applyNumberFormat="1" applyFont="1" applyFill="1" applyBorder="1" applyAlignment="1">
      <alignment horizontal="right"/>
    </xf>
    <xf numFmtId="3" fontId="127" fillId="55" borderId="76" xfId="0" applyNumberFormat="1" applyFont="1" applyFill="1" applyBorder="1" applyAlignment="1">
      <alignment horizontal="right"/>
    </xf>
    <xf numFmtId="3" fontId="14" fillId="55" borderId="76" xfId="0" applyNumberFormat="1" applyFont="1" applyFill="1" applyBorder="1" applyAlignment="1">
      <alignment horizontal="right"/>
    </xf>
    <xf numFmtId="3" fontId="14" fillId="55" borderId="77" xfId="0" applyNumberFormat="1" applyFont="1" applyFill="1" applyBorder="1" applyAlignment="1">
      <alignment horizontal="center"/>
    </xf>
    <xf numFmtId="3" fontId="14" fillId="55" borderId="75" xfId="0" applyNumberFormat="1" applyFont="1" applyFill="1" applyBorder="1" applyAlignment="1">
      <alignment horizontal="center"/>
    </xf>
    <xf numFmtId="3" fontId="14" fillId="55" borderId="78" xfId="0" applyNumberFormat="1" applyFont="1" applyFill="1" applyBorder="1" applyAlignment="1">
      <alignment horizontal="center"/>
    </xf>
    <xf numFmtId="3" fontId="96" fillId="55" borderId="54" xfId="0" applyNumberFormat="1" applyFont="1" applyFill="1" applyBorder="1" applyAlignment="1">
      <alignment horizontal="right"/>
    </xf>
    <xf numFmtId="3" fontId="127" fillId="55" borderId="54" xfId="0" applyNumberFormat="1" applyFont="1" applyFill="1" applyBorder="1" applyAlignment="1">
      <alignment horizontal="right"/>
    </xf>
    <xf numFmtId="3" fontId="14" fillId="55" borderId="54" xfId="0" applyNumberFormat="1" applyFont="1" applyFill="1" applyBorder="1" applyAlignment="1">
      <alignment horizontal="right"/>
    </xf>
    <xf numFmtId="3" fontId="14" fillId="55" borderId="79" xfId="0" applyNumberFormat="1" applyFont="1" applyFill="1" applyBorder="1" applyAlignment="1">
      <alignment horizontal="center"/>
    </xf>
    <xf numFmtId="3" fontId="14" fillId="55" borderId="54" xfId="0" applyNumberFormat="1" applyFont="1" applyFill="1" applyBorder="1" applyAlignment="1">
      <alignment horizontal="center"/>
    </xf>
    <xf numFmtId="3" fontId="14" fillId="55" borderId="61" xfId="0" applyNumberFormat="1" applyFont="1" applyFill="1" applyBorder="1" applyAlignment="1">
      <alignment horizontal="center"/>
    </xf>
    <xf numFmtId="0" fontId="21" fillId="0" borderId="44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Border="1" applyAlignment="1">
      <alignment horizontal="center" wrapText="1"/>
    </xf>
    <xf numFmtId="3" fontId="96" fillId="55" borderId="79" xfId="0" applyNumberFormat="1" applyFont="1" applyFill="1" applyBorder="1" applyAlignment="1">
      <alignment horizontal="right"/>
    </xf>
    <xf numFmtId="3" fontId="127" fillId="55" borderId="79" xfId="0" applyNumberFormat="1" applyFont="1" applyFill="1" applyBorder="1" applyAlignment="1">
      <alignment horizontal="right"/>
    </xf>
    <xf numFmtId="3" fontId="14" fillId="55" borderId="79" xfId="0" applyNumberFormat="1" applyFont="1" applyFill="1" applyBorder="1" applyAlignment="1">
      <alignment horizontal="right"/>
    </xf>
    <xf numFmtId="3" fontId="83" fillId="55" borderId="79" xfId="0" applyNumberFormat="1" applyFont="1" applyFill="1" applyBorder="1" applyAlignment="1">
      <alignment horizontal="right"/>
    </xf>
    <xf numFmtId="3" fontId="14" fillId="55" borderId="80" xfId="0" applyNumberFormat="1" applyFont="1" applyFill="1" applyBorder="1" applyAlignment="1">
      <alignment horizontal="center"/>
    </xf>
    <xf numFmtId="0" fontId="8" fillId="0" borderId="28" xfId="119" applyFont="1" applyFill="1" applyBorder="1" applyAlignment="1">
      <alignment horizontal="center" vertical="center" wrapText="1"/>
      <protection/>
    </xf>
    <xf numFmtId="0" fontId="8" fillId="0" borderId="20" xfId="119" applyFont="1" applyFill="1" applyBorder="1" applyAlignment="1">
      <alignment horizontal="center" vertical="center"/>
      <protection/>
    </xf>
    <xf numFmtId="0" fontId="8" fillId="0" borderId="24" xfId="119" applyFont="1" applyFill="1" applyBorder="1" applyAlignment="1">
      <alignment horizontal="center" vertical="center" wrapText="1"/>
      <protection/>
    </xf>
    <xf numFmtId="0" fontId="8" fillId="0" borderId="28" xfId="118" applyFont="1" applyFill="1" applyBorder="1" applyAlignment="1">
      <alignment horizontal="center" vertical="center" wrapText="1"/>
      <protection/>
    </xf>
    <xf numFmtId="0" fontId="6" fillId="0" borderId="42" xfId="119" applyFont="1" applyFill="1" applyBorder="1" applyAlignment="1">
      <alignment horizontal="center" vertical="center" wrapText="1"/>
      <protection/>
    </xf>
    <xf numFmtId="0" fontId="6" fillId="0" borderId="58" xfId="119" applyFont="1" applyFill="1" applyBorder="1" applyAlignment="1">
      <alignment horizontal="center" vertical="center" wrapText="1"/>
      <protection/>
    </xf>
    <xf numFmtId="0" fontId="15" fillId="0" borderId="42" xfId="119" applyFont="1" applyFill="1" applyBorder="1" applyAlignment="1">
      <alignment horizontal="center" vertical="center" wrapText="1"/>
      <protection/>
    </xf>
    <xf numFmtId="0" fontId="15" fillId="0" borderId="28" xfId="119" applyFont="1" applyFill="1" applyBorder="1" applyAlignment="1">
      <alignment horizontal="center" vertical="center" wrapText="1"/>
      <protection/>
    </xf>
    <xf numFmtId="0" fontId="15" fillId="0" borderId="58" xfId="119" applyFont="1" applyFill="1" applyBorder="1" applyAlignment="1">
      <alignment horizontal="center" vertical="center" wrapText="1"/>
      <protection/>
    </xf>
    <xf numFmtId="0" fontId="15" fillId="0" borderId="28" xfId="118" applyFont="1" applyFill="1" applyBorder="1" applyAlignment="1">
      <alignment horizontal="center" vertical="center" wrapText="1"/>
      <protection/>
    </xf>
    <xf numFmtId="0" fontId="15" fillId="0" borderId="42" xfId="118" applyFont="1" applyFill="1" applyBorder="1" applyAlignment="1">
      <alignment horizontal="center" vertical="center" wrapText="1"/>
      <protection/>
    </xf>
    <xf numFmtId="0" fontId="15" fillId="0" borderId="24" xfId="119" applyFont="1" applyFill="1" applyBorder="1" applyAlignment="1">
      <alignment horizontal="center" vertical="center" wrapText="1"/>
      <protection/>
    </xf>
    <xf numFmtId="14" fontId="8" fillId="0" borderId="28" xfId="119" applyNumberFormat="1" applyFont="1" applyFill="1" applyBorder="1" applyAlignment="1">
      <alignment horizontal="center" vertical="center" wrapText="1"/>
      <protection/>
    </xf>
    <xf numFmtId="49" fontId="8" fillId="0" borderId="28" xfId="119" applyNumberFormat="1" applyFont="1" applyFill="1" applyBorder="1" applyAlignment="1">
      <alignment horizontal="center" vertical="center" wrapText="1"/>
      <protection/>
    </xf>
    <xf numFmtId="14" fontId="8" fillId="0" borderId="81" xfId="119" applyNumberFormat="1" applyFont="1" applyFill="1" applyBorder="1" applyAlignment="1">
      <alignment horizontal="center" vertical="center" wrapText="1"/>
      <protection/>
    </xf>
    <xf numFmtId="49" fontId="8" fillId="0" borderId="24" xfId="118" applyNumberFormat="1" applyFont="1" applyFill="1" applyBorder="1" applyAlignment="1">
      <alignment horizontal="center" vertical="center" wrapText="1"/>
      <protection/>
    </xf>
    <xf numFmtId="14" fontId="8" fillId="0" borderId="82" xfId="118" applyNumberFormat="1" applyFont="1" applyFill="1" applyBorder="1" applyAlignment="1">
      <alignment horizontal="center" vertical="center" wrapText="1"/>
      <protection/>
    </xf>
    <xf numFmtId="20" fontId="8" fillId="0" borderId="28" xfId="118" applyNumberFormat="1" applyFont="1" applyFill="1" applyBorder="1" applyAlignment="1">
      <alignment horizontal="center" vertical="center" wrapText="1"/>
      <protection/>
    </xf>
    <xf numFmtId="14" fontId="8" fillId="0" borderId="81" xfId="118" applyNumberFormat="1" applyFont="1" applyFill="1" applyBorder="1" applyAlignment="1">
      <alignment horizontal="center" vertical="center" wrapText="1"/>
      <protection/>
    </xf>
    <xf numFmtId="20" fontId="8" fillId="0" borderId="24" xfId="118" applyNumberFormat="1" applyFont="1" applyFill="1" applyBorder="1" applyAlignment="1">
      <alignment horizontal="center" vertical="center" wrapText="1"/>
      <protection/>
    </xf>
    <xf numFmtId="0" fontId="8" fillId="0" borderId="24" xfId="118" applyFont="1" applyFill="1" applyBorder="1" applyAlignment="1">
      <alignment horizontal="center" vertical="center" wrapText="1"/>
      <protection/>
    </xf>
    <xf numFmtId="49" fontId="8" fillId="0" borderId="24" xfId="119" applyNumberFormat="1" applyFont="1" applyFill="1" applyBorder="1" applyAlignment="1">
      <alignment horizontal="center" vertical="center" wrapText="1"/>
      <protection/>
    </xf>
    <xf numFmtId="0" fontId="8" fillId="0" borderId="0" xfId="119" applyFont="1" applyFill="1" applyBorder="1" applyAlignment="1">
      <alignment horizontal="center" vertical="center" wrapText="1"/>
      <protection/>
    </xf>
    <xf numFmtId="14" fontId="8" fillId="0" borderId="24" xfId="119" applyNumberFormat="1" applyFont="1" applyFill="1" applyBorder="1" applyAlignment="1">
      <alignment horizontal="center" vertical="center" wrapText="1"/>
      <protection/>
    </xf>
    <xf numFmtId="0" fontId="6" fillId="38" borderId="83" xfId="119" applyFont="1" applyFill="1" applyBorder="1" applyAlignment="1">
      <alignment horizontal="center" vertical="center" wrapText="1"/>
      <protection/>
    </xf>
    <xf numFmtId="49" fontId="6" fillId="38" borderId="54" xfId="119" applyNumberFormat="1" applyFont="1" applyFill="1" applyBorder="1" applyAlignment="1">
      <alignment horizontal="center" vertical="center" wrapText="1"/>
      <protection/>
    </xf>
    <xf numFmtId="0" fontId="6" fillId="38" borderId="54" xfId="119" applyFont="1" applyFill="1" applyBorder="1" applyAlignment="1">
      <alignment horizontal="center" vertical="center" wrapText="1"/>
      <protection/>
    </xf>
    <xf numFmtId="0" fontId="6" fillId="38" borderId="67" xfId="119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30" fillId="43" borderId="67" xfId="0" applyFont="1" applyFill="1" applyBorder="1" applyAlignment="1">
      <alignment horizontal="center" wrapText="1"/>
    </xf>
    <xf numFmtId="3" fontId="20" fillId="43" borderId="25" xfId="0" applyNumberFormat="1" applyFont="1" applyFill="1" applyBorder="1" applyAlignment="1">
      <alignment horizontal="center" vertical="center" wrapText="1"/>
    </xf>
    <xf numFmtId="3" fontId="20" fillId="43" borderId="25" xfId="0" applyNumberFormat="1" applyFont="1" applyFill="1" applyBorder="1" applyAlignment="1">
      <alignment horizontal="center" vertical="center" wrapText="1"/>
    </xf>
    <xf numFmtId="3" fontId="20" fillId="43" borderId="23" xfId="0" applyNumberFormat="1" applyFont="1" applyFill="1" applyBorder="1" applyAlignment="1">
      <alignment horizontal="center" vertical="center" wrapText="1"/>
    </xf>
    <xf numFmtId="3" fontId="20" fillId="43" borderId="24" xfId="0" applyNumberFormat="1" applyFont="1" applyFill="1" applyBorder="1" applyAlignment="1">
      <alignment horizontal="center" vertical="center" wrapText="1"/>
    </xf>
    <xf numFmtId="3" fontId="20" fillId="43" borderId="37" xfId="0" applyNumberFormat="1" applyFont="1" applyFill="1" applyBorder="1" applyAlignment="1">
      <alignment horizontal="center" vertical="center" wrapText="1"/>
    </xf>
    <xf numFmtId="3" fontId="20" fillId="43" borderId="38" xfId="0" applyNumberFormat="1" applyFont="1" applyFill="1" applyBorder="1" applyAlignment="1">
      <alignment horizontal="center" vertical="center" wrapText="1"/>
    </xf>
    <xf numFmtId="3" fontId="20" fillId="43" borderId="67" xfId="0" applyNumberFormat="1" applyFont="1" applyFill="1" applyBorder="1" applyAlignment="1">
      <alignment horizontal="center" vertical="center" wrapText="1"/>
    </xf>
    <xf numFmtId="0" fontId="17" fillId="43" borderId="34" xfId="0" applyFont="1" applyFill="1" applyBorder="1" applyAlignment="1">
      <alignment/>
    </xf>
    <xf numFmtId="0" fontId="31" fillId="43" borderId="35" xfId="0" applyFont="1" applyFill="1" applyBorder="1" applyAlignment="1">
      <alignment/>
    </xf>
    <xf numFmtId="0" fontId="14" fillId="43" borderId="35" xfId="0" applyFont="1" applyFill="1" applyBorder="1" applyAlignment="1">
      <alignment/>
    </xf>
    <xf numFmtId="3" fontId="109" fillId="43" borderId="37" xfId="0" applyNumberFormat="1" applyFont="1" applyFill="1" applyBorder="1" applyAlignment="1">
      <alignment horizontal="right" vertical="center" wrapText="1"/>
    </xf>
    <xf numFmtId="3" fontId="109" fillId="43" borderId="38" xfId="0" applyNumberFormat="1" applyFont="1" applyFill="1" applyBorder="1" applyAlignment="1">
      <alignment horizontal="right" vertical="center" wrapText="1"/>
    </xf>
    <xf numFmtId="3" fontId="109" fillId="43" borderId="58" xfId="0" applyNumberFormat="1" applyFont="1" applyFill="1" applyBorder="1" applyAlignment="1">
      <alignment horizontal="right" vertical="center" wrapText="1"/>
    </xf>
    <xf numFmtId="0" fontId="20" fillId="43" borderId="67" xfId="0" applyFont="1" applyFill="1" applyBorder="1" applyAlignment="1">
      <alignment horizontal="center" wrapText="1"/>
    </xf>
    <xf numFmtId="0" fontId="20" fillId="10" borderId="67" xfId="0" applyFont="1" applyFill="1" applyBorder="1" applyAlignment="1">
      <alignment horizontal="center" wrapText="1"/>
    </xf>
    <xf numFmtId="0" fontId="71" fillId="10" borderId="67" xfId="0" applyFont="1" applyFill="1" applyBorder="1" applyAlignment="1">
      <alignment horizontal="center" wrapText="1"/>
    </xf>
    <xf numFmtId="0" fontId="6" fillId="10" borderId="67" xfId="0" applyFont="1" applyFill="1" applyBorder="1" applyAlignment="1">
      <alignment horizontal="center" wrapText="1"/>
    </xf>
    <xf numFmtId="0" fontId="28" fillId="10" borderId="61" xfId="0" applyFont="1" applyFill="1" applyBorder="1" applyAlignment="1">
      <alignment horizontal="center" wrapText="1"/>
    </xf>
    <xf numFmtId="0" fontId="2" fillId="10" borderId="34" xfId="0" applyFont="1" applyFill="1" applyBorder="1" applyAlignment="1">
      <alignment/>
    </xf>
    <xf numFmtId="0" fontId="31" fillId="10" borderId="35" xfId="0" applyFont="1" applyFill="1" applyBorder="1" applyAlignment="1">
      <alignment/>
    </xf>
    <xf numFmtId="0" fontId="2" fillId="10" borderId="35" xfId="0" applyFont="1" applyFill="1" applyBorder="1" applyAlignment="1">
      <alignment/>
    </xf>
    <xf numFmtId="3" fontId="30" fillId="43" borderId="32" xfId="0" applyNumberFormat="1" applyFont="1" applyFill="1" applyBorder="1" applyAlignment="1">
      <alignment horizontal="center" vertical="center" wrapText="1"/>
    </xf>
    <xf numFmtId="3" fontId="83" fillId="55" borderId="72" xfId="0" applyNumberFormat="1" applyFont="1" applyFill="1" applyBorder="1" applyAlignment="1">
      <alignment horizontal="right"/>
    </xf>
    <xf numFmtId="3" fontId="86" fillId="43" borderId="58" xfId="0" applyNumberFormat="1" applyFont="1" applyFill="1" applyBorder="1" applyAlignment="1">
      <alignment horizontal="right"/>
    </xf>
    <xf numFmtId="3" fontId="86" fillId="43" borderId="42" xfId="0" applyNumberFormat="1" applyFont="1" applyFill="1" applyBorder="1" applyAlignment="1">
      <alignment horizontal="right"/>
    </xf>
    <xf numFmtId="3" fontId="86" fillId="43" borderId="45" xfId="0" applyNumberFormat="1" applyFont="1" applyFill="1" applyBorder="1" applyAlignment="1">
      <alignment horizontal="right"/>
    </xf>
    <xf numFmtId="3" fontId="83" fillId="55" borderId="76" xfId="0" applyNumberFormat="1" applyFont="1" applyFill="1" applyBorder="1" applyAlignment="1">
      <alignment horizontal="right"/>
    </xf>
    <xf numFmtId="3" fontId="83" fillId="55" borderId="67" xfId="0" applyNumberFormat="1" applyFont="1" applyFill="1" applyBorder="1" applyAlignment="1">
      <alignment horizontal="right"/>
    </xf>
    <xf numFmtId="3" fontId="14" fillId="22" borderId="64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right"/>
    </xf>
    <xf numFmtId="3" fontId="96" fillId="22" borderId="84" xfId="0" applyNumberFormat="1" applyFont="1" applyFill="1" applyBorder="1" applyAlignment="1">
      <alignment horizontal="right" vertical="center"/>
    </xf>
    <xf numFmtId="3" fontId="83" fillId="22" borderId="66" xfId="0" applyNumberFormat="1" applyFont="1" applyFill="1" applyBorder="1" applyAlignment="1">
      <alignment horizontal="right" vertical="center"/>
    </xf>
    <xf numFmtId="0" fontId="4" fillId="22" borderId="31" xfId="0" applyFont="1" applyFill="1" applyBorder="1" applyAlignment="1">
      <alignment horizontal="center" wrapText="1"/>
    </xf>
    <xf numFmtId="0" fontId="20" fillId="22" borderId="32" xfId="0" applyFont="1" applyFill="1" applyBorder="1" applyAlignment="1">
      <alignment horizontal="center" wrapText="1"/>
    </xf>
    <xf numFmtId="0" fontId="76" fillId="22" borderId="32" xfId="0" applyFont="1" applyFill="1" applyBorder="1" applyAlignment="1">
      <alignment horizontal="center" wrapText="1"/>
    </xf>
    <xf numFmtId="0" fontId="4" fillId="22" borderId="32" xfId="0" applyFont="1" applyFill="1" applyBorder="1" applyAlignment="1">
      <alignment horizontal="center" wrapText="1"/>
    </xf>
    <xf numFmtId="0" fontId="4" fillId="55" borderId="67" xfId="0" applyFont="1" applyFill="1" applyBorder="1" applyAlignment="1">
      <alignment horizontal="center" wrapText="1"/>
    </xf>
    <xf numFmtId="3" fontId="26" fillId="22" borderId="32" xfId="0" applyNumberFormat="1" applyFont="1" applyFill="1" applyBorder="1" applyAlignment="1">
      <alignment horizontal="center" vertical="center" wrapText="1"/>
    </xf>
    <xf numFmtId="3" fontId="15" fillId="10" borderId="42" xfId="0" applyNumberFormat="1" applyFont="1" applyFill="1" applyBorder="1" applyAlignment="1">
      <alignment horizontal="right" vertical="center"/>
    </xf>
    <xf numFmtId="3" fontId="15" fillId="10" borderId="28" xfId="0" applyNumberFormat="1" applyFont="1" applyFill="1" applyBorder="1" applyAlignment="1">
      <alignment horizontal="right" vertical="center"/>
    </xf>
    <xf numFmtId="3" fontId="126" fillId="10" borderId="42" xfId="0" applyNumberFormat="1" applyFont="1" applyFill="1" applyBorder="1" applyAlignment="1">
      <alignment horizontal="right" vertical="center"/>
    </xf>
    <xf numFmtId="3" fontId="8" fillId="10" borderId="41" xfId="0" applyNumberFormat="1" applyFont="1" applyFill="1" applyBorder="1" applyAlignment="1">
      <alignment horizontal="right" vertical="center"/>
    </xf>
    <xf numFmtId="3" fontId="26" fillId="22" borderId="39" xfId="0" applyNumberFormat="1" applyFont="1" applyFill="1" applyBorder="1" applyAlignment="1">
      <alignment horizontal="right" vertical="center"/>
    </xf>
    <xf numFmtId="3" fontId="26" fillId="22" borderId="40" xfId="0" applyNumberFormat="1" applyFont="1" applyFill="1" applyBorder="1" applyAlignment="1">
      <alignment horizontal="right" vertical="center"/>
    </xf>
    <xf numFmtId="3" fontId="6" fillId="22" borderId="69" xfId="0" applyNumberFormat="1" applyFont="1" applyFill="1" applyBorder="1" applyAlignment="1">
      <alignment horizontal="right" vertical="center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3" fontId="92" fillId="22" borderId="40" xfId="0" applyNumberFormat="1" applyFont="1" applyFill="1" applyBorder="1" applyAlignment="1">
      <alignment horizontal="right" vertical="center"/>
    </xf>
    <xf numFmtId="3" fontId="10" fillId="22" borderId="69" xfId="0" applyNumberFormat="1" applyFont="1" applyFill="1" applyBorder="1" applyAlignment="1">
      <alignment horizontal="right" vertical="center"/>
    </xf>
    <xf numFmtId="3" fontId="92" fillId="0" borderId="27" xfId="0" applyNumberFormat="1" applyFont="1" applyFill="1" applyBorder="1" applyAlignment="1">
      <alignment horizontal="center" vertical="center" wrapText="1"/>
    </xf>
    <xf numFmtId="3" fontId="92" fillId="0" borderId="27" xfId="0" applyNumberFormat="1" applyFont="1" applyFill="1" applyBorder="1" applyAlignment="1">
      <alignment horizontal="right" vertical="center" wrapText="1"/>
    </xf>
    <xf numFmtId="3" fontId="92" fillId="0" borderId="27" xfId="0" applyNumberFormat="1" applyFont="1" applyFill="1" applyBorder="1" applyAlignment="1">
      <alignment horizontal="right" vertical="center"/>
    </xf>
    <xf numFmtId="3" fontId="19" fillId="0" borderId="33" xfId="0" applyNumberFormat="1" applyFont="1" applyFill="1" applyBorder="1" applyAlignment="1">
      <alignment horizontal="right" vertical="center"/>
    </xf>
    <xf numFmtId="0" fontId="129" fillId="0" borderId="51" xfId="0" applyFont="1" applyBorder="1" applyAlignment="1">
      <alignment horizontal="right"/>
    </xf>
    <xf numFmtId="3" fontId="127" fillId="22" borderId="64" xfId="0" applyNumberFormat="1" applyFont="1" applyFill="1" applyBorder="1" applyAlignment="1">
      <alignment horizontal="right" vertical="center"/>
    </xf>
    <xf numFmtId="3" fontId="79" fillId="0" borderId="0" xfId="0" applyNumberFormat="1" applyFont="1" applyAlignment="1">
      <alignment horizontal="right"/>
    </xf>
    <xf numFmtId="0" fontId="30" fillId="22" borderId="61" xfId="0" applyFont="1" applyFill="1" applyBorder="1" applyAlignment="1">
      <alignment horizontal="center" wrapText="1"/>
    </xf>
    <xf numFmtId="0" fontId="78" fillId="22" borderId="33" xfId="0" applyFont="1" applyFill="1" applyBorder="1" applyAlignment="1">
      <alignment horizontal="center" wrapText="1"/>
    </xf>
    <xf numFmtId="0" fontId="130" fillId="10" borderId="35" xfId="0" applyFont="1" applyFill="1" applyBorder="1" applyAlignment="1">
      <alignment/>
    </xf>
    <xf numFmtId="0" fontId="81" fillId="10" borderId="36" xfId="0" applyFont="1" applyFill="1" applyBorder="1" applyAlignment="1">
      <alignment/>
    </xf>
    <xf numFmtId="3" fontId="6" fillId="39" borderId="47" xfId="0" applyNumberFormat="1" applyFont="1" applyFill="1" applyBorder="1" applyAlignment="1">
      <alignment horizontal="center" vertical="center"/>
    </xf>
    <xf numFmtId="3" fontId="14" fillId="10" borderId="0" xfId="0" applyNumberFormat="1" applyFont="1" applyFill="1" applyBorder="1" applyAlignment="1">
      <alignment horizontal="center"/>
    </xf>
    <xf numFmtId="0" fontId="84" fillId="10" borderId="0" xfId="0" applyFont="1" applyFill="1" applyBorder="1" applyAlignment="1">
      <alignment/>
    </xf>
    <xf numFmtId="0" fontId="99" fillId="10" borderId="0" xfId="0" applyFont="1" applyFill="1" applyBorder="1" applyAlignment="1">
      <alignment/>
    </xf>
    <xf numFmtId="0" fontId="23" fillId="10" borderId="0" xfId="0" applyFont="1" applyFill="1" applyBorder="1" applyAlignment="1">
      <alignment/>
    </xf>
    <xf numFmtId="3" fontId="83" fillId="10" borderId="42" xfId="0" applyNumberFormat="1" applyFont="1" applyFill="1" applyBorder="1" applyAlignment="1">
      <alignment horizontal="center"/>
    </xf>
    <xf numFmtId="3" fontId="20" fillId="10" borderId="27" xfId="0" applyNumberFormat="1" applyFont="1" applyFill="1" applyBorder="1" applyAlignment="1">
      <alignment horizontal="center" vertical="center" wrapText="1"/>
    </xf>
    <xf numFmtId="3" fontId="71" fillId="10" borderId="27" xfId="0" applyNumberFormat="1" applyFont="1" applyFill="1" applyBorder="1" applyAlignment="1">
      <alignment horizontal="center" vertical="center" wrapText="1"/>
    </xf>
    <xf numFmtId="3" fontId="6" fillId="10" borderId="27" xfId="0" applyNumberFormat="1" applyFont="1" applyFill="1" applyBorder="1" applyAlignment="1">
      <alignment horizontal="center" vertical="center" wrapText="1"/>
    </xf>
    <xf numFmtId="3" fontId="30" fillId="10" borderId="32" xfId="0" applyNumberFormat="1" applyFont="1" applyFill="1" applyBorder="1" applyAlignment="1">
      <alignment horizontal="center" vertical="center" wrapText="1"/>
    </xf>
    <xf numFmtId="3" fontId="17" fillId="22" borderId="24" xfId="0" applyNumberFormat="1" applyFont="1" applyFill="1" applyBorder="1" applyAlignment="1">
      <alignment horizontal="right"/>
    </xf>
    <xf numFmtId="3" fontId="16" fillId="22" borderId="24" xfId="0" applyNumberFormat="1" applyFont="1" applyFill="1" applyBorder="1" applyAlignment="1">
      <alignment horizontal="right"/>
    </xf>
    <xf numFmtId="3" fontId="73" fillId="22" borderId="24" xfId="0" applyNumberFormat="1" applyFont="1" applyFill="1" applyBorder="1" applyAlignment="1">
      <alignment horizontal="right"/>
    </xf>
    <xf numFmtId="3" fontId="31" fillId="22" borderId="24" xfId="0" applyNumberFormat="1" applyFont="1" applyFill="1" applyBorder="1" applyAlignment="1">
      <alignment horizontal="right"/>
    </xf>
    <xf numFmtId="3" fontId="96" fillId="22" borderId="24" xfId="0" applyNumberFormat="1" applyFont="1" applyFill="1" applyBorder="1" applyAlignment="1">
      <alignment horizontal="right"/>
    </xf>
    <xf numFmtId="0" fontId="28" fillId="22" borderId="33" xfId="0" applyFont="1" applyFill="1" applyBorder="1" applyAlignment="1">
      <alignment horizontal="center" wrapText="1"/>
    </xf>
    <xf numFmtId="0" fontId="20" fillId="41" borderId="32" xfId="0" applyFont="1" applyFill="1" applyBorder="1" applyAlignment="1">
      <alignment horizontal="center" wrapText="1"/>
    </xf>
    <xf numFmtId="0" fontId="4" fillId="41" borderId="32" xfId="0" applyFont="1" applyFill="1" applyBorder="1" applyAlignment="1">
      <alignment horizontal="center" wrapText="1"/>
    </xf>
    <xf numFmtId="0" fontId="28" fillId="41" borderId="33" xfId="0" applyFont="1" applyFill="1" applyBorder="1" applyAlignment="1">
      <alignment horizontal="center" wrapText="1"/>
    </xf>
    <xf numFmtId="3" fontId="20" fillId="43" borderId="25" xfId="0" applyNumberFormat="1" applyFont="1" applyFill="1" applyBorder="1" applyAlignment="1">
      <alignment horizontal="center" vertical="center" wrapText="1"/>
    </xf>
    <xf numFmtId="3" fontId="20" fillId="43" borderId="23" xfId="0" applyNumberFormat="1" applyFont="1" applyFill="1" applyBorder="1" applyAlignment="1">
      <alignment horizontal="center" vertical="center" wrapText="1"/>
    </xf>
    <xf numFmtId="3" fontId="20" fillId="43" borderId="24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/>
    </xf>
    <xf numFmtId="0" fontId="96" fillId="0" borderId="19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7" fillId="0" borderId="85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52" xfId="119" applyFont="1" applyFill="1" applyBorder="1" applyAlignment="1">
      <alignment horizontal="center" vertical="center" wrapText="1"/>
      <protection/>
    </xf>
    <xf numFmtId="0" fontId="6" fillId="0" borderId="41" xfId="119" applyFont="1" applyFill="1" applyBorder="1" applyAlignment="1">
      <alignment horizontal="center" vertical="center" wrapText="1"/>
      <protection/>
    </xf>
    <xf numFmtId="0" fontId="6" fillId="0" borderId="70" xfId="119" applyFont="1" applyFill="1" applyBorder="1" applyAlignment="1">
      <alignment horizontal="center" vertical="center" wrapText="1"/>
      <protection/>
    </xf>
    <xf numFmtId="0" fontId="71" fillId="41" borderId="32" xfId="0" applyFont="1" applyFill="1" applyBorder="1" applyAlignment="1">
      <alignment horizontal="center" wrapText="1"/>
    </xf>
    <xf numFmtId="0" fontId="71" fillId="22" borderId="32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4" fillId="12" borderId="0" xfId="0" applyFont="1" applyFill="1" applyBorder="1" applyAlignment="1">
      <alignment horizontal="center" wrapText="1"/>
    </xf>
    <xf numFmtId="0" fontId="4" fillId="12" borderId="43" xfId="0" applyFont="1" applyFill="1" applyBorder="1" applyAlignment="1">
      <alignment horizontal="center" wrapText="1"/>
    </xf>
    <xf numFmtId="3" fontId="73" fillId="43" borderId="38" xfId="0" applyNumberFormat="1" applyFont="1" applyFill="1" applyBorder="1" applyAlignment="1">
      <alignment horizontal="right" vertical="center" wrapText="1"/>
    </xf>
    <xf numFmtId="3" fontId="73" fillId="43" borderId="37" xfId="0" applyNumberFormat="1" applyFont="1" applyFill="1" applyBorder="1" applyAlignment="1">
      <alignment horizontal="right" vertical="center" wrapText="1"/>
    </xf>
    <xf numFmtId="3" fontId="73" fillId="43" borderId="67" xfId="0" applyNumberFormat="1" applyFont="1" applyFill="1" applyBorder="1" applyAlignment="1">
      <alignment horizontal="right" vertical="center" wrapText="1"/>
    </xf>
    <xf numFmtId="0" fontId="71" fillId="55" borderId="67" xfId="0" applyFont="1" applyFill="1" applyBorder="1" applyAlignment="1">
      <alignment horizontal="center" wrapText="1"/>
    </xf>
    <xf numFmtId="0" fontId="4" fillId="22" borderId="67" xfId="0" applyFont="1" applyFill="1" applyBorder="1" applyAlignment="1">
      <alignment horizontal="center" wrapText="1"/>
    </xf>
    <xf numFmtId="0" fontId="71" fillId="22" borderId="67" xfId="0" applyFont="1" applyFill="1" applyBorder="1" applyAlignment="1">
      <alignment horizontal="center" wrapText="1"/>
    </xf>
    <xf numFmtId="0" fontId="131" fillId="22" borderId="67" xfId="0" applyFont="1" applyFill="1" applyBorder="1" applyAlignment="1">
      <alignment horizontal="center" wrapText="1"/>
    </xf>
    <xf numFmtId="0" fontId="131" fillId="41" borderId="32" xfId="0" applyFont="1" applyFill="1" applyBorder="1" applyAlignment="1">
      <alignment horizontal="center" wrapText="1"/>
    </xf>
    <xf numFmtId="0" fontId="132" fillId="43" borderId="35" xfId="0" applyFont="1" applyFill="1" applyBorder="1" applyAlignment="1">
      <alignment/>
    </xf>
    <xf numFmtId="3" fontId="133" fillId="43" borderId="37" xfId="0" applyNumberFormat="1" applyFont="1" applyFill="1" applyBorder="1" applyAlignment="1">
      <alignment horizontal="right" vertical="center" wrapText="1"/>
    </xf>
    <xf numFmtId="3" fontId="133" fillId="43" borderId="38" xfId="0" applyNumberFormat="1" applyFont="1" applyFill="1" applyBorder="1" applyAlignment="1">
      <alignment horizontal="right" vertical="center" wrapText="1"/>
    </xf>
    <xf numFmtId="3" fontId="133" fillId="43" borderId="58" xfId="0" applyNumberFormat="1" applyFont="1" applyFill="1" applyBorder="1" applyAlignment="1">
      <alignment horizontal="right" vertical="center" wrapText="1"/>
    </xf>
    <xf numFmtId="3" fontId="133" fillId="43" borderId="25" xfId="0" applyNumberFormat="1" applyFont="1" applyFill="1" applyBorder="1" applyAlignment="1">
      <alignment horizontal="center" vertical="center" wrapText="1"/>
    </xf>
    <xf numFmtId="3" fontId="133" fillId="43" borderId="23" xfId="0" applyNumberFormat="1" applyFont="1" applyFill="1" applyBorder="1" applyAlignment="1">
      <alignment horizontal="center" vertical="center" wrapText="1"/>
    </xf>
    <xf numFmtId="3" fontId="133" fillId="43" borderId="54" xfId="0" applyNumberFormat="1" applyFont="1" applyFill="1" applyBorder="1" applyAlignment="1">
      <alignment horizontal="center" vertical="center" wrapText="1"/>
    </xf>
    <xf numFmtId="0" fontId="131" fillId="22" borderId="32" xfId="0" applyFont="1" applyFill="1" applyBorder="1" applyAlignment="1">
      <alignment horizontal="center" wrapText="1"/>
    </xf>
    <xf numFmtId="0" fontId="132" fillId="0" borderId="35" xfId="0" applyFont="1" applyFill="1" applyBorder="1" applyAlignment="1">
      <alignment/>
    </xf>
    <xf numFmtId="3" fontId="10" fillId="22" borderId="42" xfId="0" applyNumberFormat="1" applyFont="1" applyFill="1" applyBorder="1" applyAlignment="1">
      <alignment horizontal="right" vertical="center"/>
    </xf>
    <xf numFmtId="3" fontId="31" fillId="22" borderId="28" xfId="0" applyNumberFormat="1" applyFont="1" applyFill="1" applyBorder="1" applyAlignment="1">
      <alignment horizontal="right" vertical="center"/>
    </xf>
    <xf numFmtId="3" fontId="109" fillId="22" borderId="28" xfId="0" applyNumberFormat="1" applyFont="1" applyFill="1" applyBorder="1" applyAlignment="1">
      <alignment horizontal="right" vertical="center"/>
    </xf>
    <xf numFmtId="3" fontId="16" fillId="22" borderId="28" xfId="0" applyNumberFormat="1" applyFont="1" applyFill="1" applyBorder="1" applyAlignment="1">
      <alignment horizontal="right" vertical="center"/>
    </xf>
    <xf numFmtId="3" fontId="83" fillId="22" borderId="28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3" fontId="126" fillId="0" borderId="42" xfId="0" applyNumberFormat="1" applyFont="1" applyFill="1" applyBorder="1" applyAlignment="1">
      <alignment horizontal="right" vertical="center"/>
    </xf>
    <xf numFmtId="3" fontId="126" fillId="0" borderId="28" xfId="0" applyNumberFormat="1" applyFont="1" applyFill="1" applyBorder="1" applyAlignment="1">
      <alignment horizontal="right" vertical="center" wrapText="1"/>
    </xf>
    <xf numFmtId="3" fontId="126" fillId="0" borderId="28" xfId="0" applyNumberFormat="1" applyFont="1" applyFill="1" applyBorder="1" applyAlignment="1">
      <alignment vertical="center"/>
    </xf>
    <xf numFmtId="3" fontId="126" fillId="0" borderId="58" xfId="0" applyNumberFormat="1" applyFont="1" applyFill="1" applyBorder="1" applyAlignment="1">
      <alignment horizontal="right" vertical="center"/>
    </xf>
    <xf numFmtId="3" fontId="126" fillId="0" borderId="28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26" fillId="0" borderId="27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15" fillId="43" borderId="42" xfId="0" applyNumberFormat="1" applyFont="1" applyFill="1" applyBorder="1" applyAlignment="1">
      <alignment horizontal="right" vertical="center"/>
    </xf>
    <xf numFmtId="3" fontId="15" fillId="43" borderId="28" xfId="0" applyNumberFormat="1" applyFont="1" applyFill="1" applyBorder="1" applyAlignment="1">
      <alignment horizontal="right" vertical="center" wrapText="1"/>
    </xf>
    <xf numFmtId="3" fontId="15" fillId="43" borderId="5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41" fillId="43" borderId="28" xfId="0" applyNumberFormat="1" applyFont="1" applyFill="1" applyBorder="1" applyAlignment="1">
      <alignment horizontal="right" vertical="center"/>
    </xf>
    <xf numFmtId="3" fontId="41" fillId="55" borderId="40" xfId="0" applyNumberFormat="1" applyFont="1" applyFill="1" applyBorder="1" applyAlignment="1">
      <alignment horizontal="right" vertical="center"/>
    </xf>
    <xf numFmtId="3" fontId="134" fillId="55" borderId="40" xfId="0" applyNumberFormat="1" applyFont="1" applyFill="1" applyBorder="1" applyAlignment="1">
      <alignment horizontal="right" vertical="center"/>
    </xf>
    <xf numFmtId="3" fontId="92" fillId="43" borderId="54" xfId="0" applyNumberFormat="1" applyFont="1" applyFill="1" applyBorder="1" applyAlignment="1">
      <alignment horizontal="center" vertical="center" wrapText="1"/>
    </xf>
    <xf numFmtId="3" fontId="92" fillId="43" borderId="54" xfId="0" applyNumberFormat="1" applyFont="1" applyFill="1" applyBorder="1" applyAlignment="1">
      <alignment horizontal="right" vertical="center" wrapText="1"/>
    </xf>
    <xf numFmtId="3" fontId="41" fillId="43" borderId="54" xfId="0" applyNumberFormat="1" applyFont="1" applyFill="1" applyBorder="1" applyAlignment="1">
      <alignment horizontal="right" vertical="center"/>
    </xf>
    <xf numFmtId="3" fontId="19" fillId="43" borderId="61" xfId="0" applyNumberFormat="1" applyFont="1" applyFill="1" applyBorder="1" applyAlignment="1">
      <alignment horizontal="right" vertical="center"/>
    </xf>
    <xf numFmtId="3" fontId="26" fillId="43" borderId="24" xfId="0" applyNumberFormat="1" applyFont="1" applyFill="1" applyBorder="1" applyAlignment="1">
      <alignment horizontal="center" vertical="center" wrapText="1"/>
    </xf>
    <xf numFmtId="3" fontId="135" fillId="43" borderId="28" xfId="0" applyNumberFormat="1" applyFont="1" applyFill="1" applyBorder="1" applyAlignment="1">
      <alignment horizontal="right" vertical="center"/>
    </xf>
    <xf numFmtId="3" fontId="135" fillId="43" borderId="42" xfId="0" applyNumberFormat="1" applyFont="1" applyFill="1" applyBorder="1" applyAlignment="1">
      <alignment horizontal="right" vertical="center"/>
    </xf>
    <xf numFmtId="3" fontId="41" fillId="43" borderId="54" xfId="0" applyNumberFormat="1" applyFont="1" applyFill="1" applyBorder="1" applyAlignment="1">
      <alignment horizontal="right" vertical="center" wrapText="1"/>
    </xf>
    <xf numFmtId="3" fontId="6" fillId="43" borderId="41" xfId="0" applyNumberFormat="1" applyFont="1" applyFill="1" applyBorder="1" applyAlignment="1">
      <alignment horizontal="right" vertical="center"/>
    </xf>
    <xf numFmtId="49" fontId="15" fillId="0" borderId="8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49" fontId="15" fillId="0" borderId="87" xfId="0" applyNumberFormat="1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3" fontId="97" fillId="0" borderId="42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3" fontId="71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29" fillId="0" borderId="42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3" fontId="86" fillId="0" borderId="42" xfId="0" applyNumberFormat="1" applyFont="1" applyFill="1" applyBorder="1" applyAlignment="1">
      <alignment horizontal="center"/>
    </xf>
    <xf numFmtId="3" fontId="97" fillId="0" borderId="88" xfId="0" applyNumberFormat="1" applyFont="1" applyFill="1" applyBorder="1" applyAlignment="1">
      <alignment horizontal="right"/>
    </xf>
    <xf numFmtId="3" fontId="22" fillId="0" borderId="44" xfId="0" applyNumberFormat="1" applyFont="1" applyFill="1" applyBorder="1" applyAlignment="1">
      <alignment horizontal="center"/>
    </xf>
    <xf numFmtId="3" fontId="71" fillId="0" borderId="45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86" fillId="0" borderId="45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vertical="center" wrapText="1"/>
    </xf>
    <xf numFmtId="3" fontId="28" fillId="0" borderId="48" xfId="0" applyNumberFormat="1" applyFont="1" applyFill="1" applyBorder="1" applyAlignment="1">
      <alignment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0" fontId="136" fillId="43" borderId="35" xfId="0" applyFont="1" applyFill="1" applyBorder="1" applyAlignment="1">
      <alignment horizontal="right"/>
    </xf>
    <xf numFmtId="3" fontId="76" fillId="0" borderId="27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 wrapText="1"/>
    </xf>
    <xf numFmtId="3" fontId="17" fillId="0" borderId="89" xfId="0" applyNumberFormat="1" applyFont="1" applyFill="1" applyBorder="1" applyAlignment="1">
      <alignment horizontal="right"/>
    </xf>
    <xf numFmtId="3" fontId="14" fillId="0" borderId="72" xfId="0" applyNumberFormat="1" applyFont="1" applyFill="1" applyBorder="1" applyAlignment="1">
      <alignment horizontal="right"/>
    </xf>
    <xf numFmtId="3" fontId="83" fillId="0" borderId="74" xfId="0" applyNumberFormat="1" applyFont="1" applyFill="1" applyBorder="1" applyAlignment="1">
      <alignment horizontal="right"/>
    </xf>
    <xf numFmtId="3" fontId="97" fillId="0" borderId="50" xfId="0" applyNumberFormat="1" applyFont="1" applyFill="1" applyBorder="1" applyAlignment="1">
      <alignment horizontal="right"/>
    </xf>
    <xf numFmtId="3" fontId="8" fillId="0" borderId="58" xfId="0" applyNumberFormat="1" applyFont="1" applyFill="1" applyBorder="1" applyAlignment="1">
      <alignment horizontal="right"/>
    </xf>
    <xf numFmtId="3" fontId="86" fillId="0" borderId="49" xfId="0" applyNumberFormat="1" applyFont="1" applyFill="1" applyBorder="1" applyAlignment="1">
      <alignment horizontal="right"/>
    </xf>
    <xf numFmtId="3" fontId="86" fillId="0" borderId="41" xfId="0" applyNumberFormat="1" applyFont="1" applyFill="1" applyBorder="1" applyAlignment="1">
      <alignment horizontal="right"/>
    </xf>
    <xf numFmtId="3" fontId="97" fillId="0" borderId="63" xfId="0" applyNumberFormat="1" applyFont="1" applyFill="1" applyBorder="1" applyAlignment="1">
      <alignment horizontal="right"/>
    </xf>
    <xf numFmtId="3" fontId="86" fillId="0" borderId="46" xfId="0" applyNumberFormat="1" applyFont="1" applyFill="1" applyBorder="1" applyAlignment="1">
      <alignment horizontal="right"/>
    </xf>
    <xf numFmtId="3" fontId="17" fillId="0" borderId="90" xfId="0" applyNumberFormat="1" applyFont="1" applyFill="1" applyBorder="1" applyAlignment="1">
      <alignment horizontal="right"/>
    </xf>
    <xf numFmtId="3" fontId="127" fillId="0" borderId="76" xfId="0" applyNumberFormat="1" applyFont="1" applyFill="1" applyBorder="1" applyAlignment="1">
      <alignment horizontal="right"/>
    </xf>
    <xf numFmtId="3" fontId="14" fillId="0" borderId="76" xfId="0" applyNumberFormat="1" applyFont="1" applyFill="1" applyBorder="1" applyAlignment="1">
      <alignment horizontal="right"/>
    </xf>
    <xf numFmtId="3" fontId="83" fillId="0" borderId="78" xfId="0" applyNumberFormat="1" applyFont="1" applyFill="1" applyBorder="1" applyAlignment="1">
      <alignment horizontal="right"/>
    </xf>
    <xf numFmtId="3" fontId="17" fillId="0" borderId="31" xfId="0" applyNumberFormat="1" applyFont="1" applyFill="1" applyBorder="1" applyAlignment="1">
      <alignment horizontal="right"/>
    </xf>
    <xf numFmtId="3" fontId="14" fillId="0" borderId="67" xfId="0" applyNumberFormat="1" applyFont="1" applyFill="1" applyBorder="1" applyAlignment="1">
      <alignment horizontal="right"/>
    </xf>
    <xf numFmtId="3" fontId="83" fillId="0" borderId="61" xfId="0" applyNumberFormat="1" applyFont="1" applyFill="1" applyBorder="1" applyAlignment="1">
      <alignment horizontal="right"/>
    </xf>
    <xf numFmtId="3" fontId="97" fillId="0" borderId="62" xfId="0" applyNumberFormat="1" applyFont="1" applyFill="1" applyBorder="1" applyAlignment="1">
      <alignment horizontal="right"/>
    </xf>
    <xf numFmtId="3" fontId="127" fillId="0" borderId="79" xfId="0" applyNumberFormat="1" applyFont="1" applyFill="1" applyBorder="1" applyAlignment="1">
      <alignment horizontal="right"/>
    </xf>
    <xf numFmtId="3" fontId="14" fillId="0" borderId="79" xfId="0" applyNumberFormat="1" applyFont="1" applyFill="1" applyBorder="1" applyAlignment="1">
      <alignment horizontal="right"/>
    </xf>
    <xf numFmtId="3" fontId="83" fillId="0" borderId="80" xfId="0" applyNumberFormat="1" applyFont="1" applyFill="1" applyBorder="1" applyAlignment="1">
      <alignment horizontal="right"/>
    </xf>
    <xf numFmtId="3" fontId="131" fillId="43" borderId="27" xfId="0" applyNumberFormat="1" applyFont="1" applyFill="1" applyBorder="1" applyAlignment="1">
      <alignment horizontal="center" vertical="center" wrapText="1"/>
    </xf>
    <xf numFmtId="3" fontId="132" fillId="55" borderId="72" xfId="0" applyNumberFormat="1" applyFont="1" applyFill="1" applyBorder="1" applyAlignment="1">
      <alignment horizontal="right"/>
    </xf>
    <xf numFmtId="3" fontId="131" fillId="43" borderId="58" xfId="0" applyNumberFormat="1" applyFont="1" applyFill="1" applyBorder="1" applyAlignment="1">
      <alignment horizontal="right"/>
    </xf>
    <xf numFmtId="3" fontId="131" fillId="43" borderId="42" xfId="0" applyNumberFormat="1" applyFont="1" applyFill="1" applyBorder="1" applyAlignment="1">
      <alignment horizontal="right"/>
    </xf>
    <xf numFmtId="3" fontId="131" fillId="43" borderId="45" xfId="0" applyNumberFormat="1" applyFont="1" applyFill="1" applyBorder="1" applyAlignment="1">
      <alignment horizontal="right"/>
    </xf>
    <xf numFmtId="3" fontId="132" fillId="55" borderId="76" xfId="0" applyNumberFormat="1" applyFont="1" applyFill="1" applyBorder="1" applyAlignment="1">
      <alignment horizontal="right"/>
    </xf>
    <xf numFmtId="3" fontId="132" fillId="55" borderId="54" xfId="0" applyNumberFormat="1" applyFont="1" applyFill="1" applyBorder="1" applyAlignment="1">
      <alignment horizontal="right"/>
    </xf>
    <xf numFmtId="3" fontId="132" fillId="55" borderId="79" xfId="0" applyNumberFormat="1" applyFont="1" applyFill="1" applyBorder="1" applyAlignment="1">
      <alignment horizontal="right"/>
    </xf>
    <xf numFmtId="3" fontId="132" fillId="55" borderId="64" xfId="0" applyNumberFormat="1" applyFont="1" applyFill="1" applyBorder="1" applyAlignment="1">
      <alignment horizontal="right" vertical="center"/>
    </xf>
    <xf numFmtId="3" fontId="131" fillId="0" borderId="27" xfId="0" applyNumberFormat="1" applyFont="1" applyFill="1" applyBorder="1" applyAlignment="1">
      <alignment horizontal="center" vertical="center" wrapText="1"/>
    </xf>
    <xf numFmtId="3" fontId="127" fillId="0" borderId="71" xfId="0" applyNumberFormat="1" applyFont="1" applyFill="1" applyBorder="1" applyAlignment="1">
      <alignment horizontal="right"/>
    </xf>
    <xf numFmtId="3" fontId="77" fillId="0" borderId="24" xfId="0" applyNumberFormat="1" applyFont="1" applyFill="1" applyBorder="1" applyAlignment="1">
      <alignment horizontal="right"/>
    </xf>
    <xf numFmtId="3" fontId="77" fillId="0" borderId="28" xfId="0" applyNumberFormat="1" applyFont="1" applyFill="1" applyBorder="1" applyAlignment="1">
      <alignment horizontal="right"/>
    </xf>
    <xf numFmtId="3" fontId="77" fillId="0" borderId="44" xfId="0" applyNumberFormat="1" applyFont="1" applyFill="1" applyBorder="1" applyAlignment="1">
      <alignment horizontal="right"/>
    </xf>
    <xf numFmtId="3" fontId="127" fillId="0" borderId="75" xfId="0" applyNumberFormat="1" applyFont="1" applyFill="1" applyBorder="1" applyAlignment="1">
      <alignment horizontal="right"/>
    </xf>
    <xf numFmtId="3" fontId="127" fillId="0" borderId="54" xfId="0" applyNumberFormat="1" applyFont="1" applyFill="1" applyBorder="1" applyAlignment="1">
      <alignment horizontal="right"/>
    </xf>
    <xf numFmtId="3" fontId="132" fillId="0" borderId="72" xfId="0" applyNumberFormat="1" applyFont="1" applyFill="1" applyBorder="1" applyAlignment="1">
      <alignment horizontal="right"/>
    </xf>
    <xf numFmtId="3" fontId="131" fillId="0" borderId="58" xfId="0" applyNumberFormat="1" applyFont="1" applyFill="1" applyBorder="1" applyAlignment="1">
      <alignment horizontal="right"/>
    </xf>
    <xf numFmtId="3" fontId="131" fillId="0" borderId="42" xfId="0" applyNumberFormat="1" applyFont="1" applyFill="1" applyBorder="1" applyAlignment="1">
      <alignment horizontal="right"/>
    </xf>
    <xf numFmtId="3" fontId="131" fillId="0" borderId="45" xfId="0" applyNumberFormat="1" applyFont="1" applyFill="1" applyBorder="1" applyAlignment="1">
      <alignment horizontal="right"/>
    </xf>
    <xf numFmtId="3" fontId="132" fillId="0" borderId="76" xfId="0" applyNumberFormat="1" applyFont="1" applyFill="1" applyBorder="1" applyAlignment="1">
      <alignment horizontal="right"/>
    </xf>
    <xf numFmtId="3" fontId="132" fillId="0" borderId="67" xfId="0" applyNumberFormat="1" applyFont="1" applyFill="1" applyBorder="1" applyAlignment="1">
      <alignment horizontal="right"/>
    </xf>
    <xf numFmtId="3" fontId="32" fillId="0" borderId="58" xfId="0" applyNumberFormat="1" applyFont="1" applyFill="1" applyBorder="1" applyAlignment="1">
      <alignment horizontal="right"/>
    </xf>
    <xf numFmtId="3" fontId="132" fillId="0" borderId="79" xfId="0" applyNumberFormat="1" applyFont="1" applyFill="1" applyBorder="1" applyAlignment="1">
      <alignment horizontal="right"/>
    </xf>
    <xf numFmtId="3" fontId="132" fillId="22" borderId="64" xfId="0" applyNumberFormat="1" applyFont="1" applyFill="1" applyBorder="1" applyAlignment="1">
      <alignment horizontal="right" vertical="center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37" xfId="0" applyNumberFormat="1" applyFont="1" applyFill="1" applyBorder="1" applyAlignment="1">
      <alignment horizontal="center" vertical="center" wrapText="1"/>
    </xf>
    <xf numFmtId="3" fontId="20" fillId="0" borderId="38" xfId="0" applyNumberFormat="1" applyFont="1" applyFill="1" applyBorder="1" applyAlignment="1">
      <alignment horizontal="center" vertical="center" wrapText="1"/>
    </xf>
    <xf numFmtId="3" fontId="20" fillId="0" borderId="67" xfId="0" applyNumberFormat="1" applyFont="1" applyFill="1" applyBorder="1" applyAlignment="1">
      <alignment horizontal="center" vertical="center" wrapText="1"/>
    </xf>
    <xf numFmtId="0" fontId="36" fillId="0" borderId="24" xfId="119" applyFont="1" applyFill="1" applyBorder="1" applyAlignment="1">
      <alignment horizontal="center" vertical="center" wrapText="1"/>
      <protection/>
    </xf>
    <xf numFmtId="0" fontId="6" fillId="56" borderId="42" xfId="119" applyFont="1" applyFill="1" applyBorder="1" applyAlignment="1">
      <alignment horizontal="center" vertical="center" wrapText="1"/>
      <protection/>
    </xf>
    <xf numFmtId="0" fontId="6" fillId="56" borderId="51" xfId="119" applyFont="1" applyFill="1" applyBorder="1" applyAlignment="1">
      <alignment horizontal="center" vertical="center" wrapText="1"/>
      <protection/>
    </xf>
    <xf numFmtId="0" fontId="36" fillId="0" borderId="58" xfId="119" applyFont="1" applyFill="1" applyBorder="1" applyAlignment="1">
      <alignment horizontal="center" vertical="center" wrapText="1"/>
      <protection/>
    </xf>
    <xf numFmtId="14" fontId="8" fillId="0" borderId="28" xfId="118" applyNumberFormat="1" applyFont="1" applyFill="1" applyBorder="1" applyAlignment="1">
      <alignment horizontal="center" vertical="center" wrapText="1"/>
      <protection/>
    </xf>
    <xf numFmtId="14" fontId="8" fillId="0" borderId="24" xfId="118" applyNumberFormat="1" applyFont="1" applyFill="1" applyBorder="1" applyAlignment="1">
      <alignment horizontal="center" vertical="center" wrapText="1"/>
      <protection/>
    </xf>
    <xf numFmtId="0" fontId="8" fillId="56" borderId="28" xfId="119" applyFont="1" applyFill="1" applyBorder="1" applyAlignment="1">
      <alignment horizontal="center" vertical="center" wrapText="1"/>
      <protection/>
    </xf>
    <xf numFmtId="14" fontId="8" fillId="56" borderId="28" xfId="118" applyNumberFormat="1" applyFont="1" applyFill="1" applyBorder="1" applyAlignment="1">
      <alignment horizontal="center" vertical="center" wrapText="1"/>
      <protection/>
    </xf>
    <xf numFmtId="49" fontId="8" fillId="56" borderId="28" xfId="119" applyNumberFormat="1" applyFont="1" applyFill="1" applyBorder="1" applyAlignment="1">
      <alignment horizontal="center" vertical="center" wrapText="1"/>
      <protection/>
    </xf>
    <xf numFmtId="0" fontId="6" fillId="56" borderId="70" xfId="119" applyFont="1" applyFill="1" applyBorder="1" applyAlignment="1">
      <alignment horizontal="center" vertical="center" wrapText="1"/>
      <protection/>
    </xf>
    <xf numFmtId="3" fontId="76" fillId="0" borderId="23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19" fillId="0" borderId="38" xfId="0" applyNumberFormat="1" applyFont="1" applyFill="1" applyBorder="1" applyAlignment="1">
      <alignment horizontal="center" vertical="center" wrapText="1"/>
    </xf>
    <xf numFmtId="0" fontId="36" fillId="0" borderId="45" xfId="119" applyFont="1" applyFill="1" applyBorder="1" applyAlignment="1">
      <alignment horizontal="center" vertical="center" wrapText="1"/>
      <protection/>
    </xf>
    <xf numFmtId="0" fontId="36" fillId="0" borderId="44" xfId="119" applyFont="1" applyFill="1" applyBorder="1" applyAlignment="1">
      <alignment horizontal="center" vertical="center" wrapText="1"/>
      <protection/>
    </xf>
    <xf numFmtId="0" fontId="6" fillId="0" borderId="45" xfId="119" applyFont="1" applyFill="1" applyBorder="1" applyAlignment="1">
      <alignment horizontal="center" vertical="center" wrapText="1"/>
      <protection/>
    </xf>
    <xf numFmtId="0" fontId="36" fillId="0" borderId="28" xfId="119" applyFont="1" applyFill="1" applyBorder="1" applyAlignment="1">
      <alignment horizontal="center" vertical="center" wrapText="1"/>
      <protection/>
    </xf>
    <xf numFmtId="3" fontId="26" fillId="0" borderId="23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3" fontId="15" fillId="0" borderId="28" xfId="0" applyNumberFormat="1" applyFont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/>
    </xf>
    <xf numFmtId="49" fontId="15" fillId="0" borderId="28" xfId="0" applyNumberFormat="1" applyFont="1" applyBorder="1" applyAlignment="1">
      <alignment horizontal="right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vertical="center"/>
    </xf>
    <xf numFmtId="49" fontId="126" fillId="0" borderId="24" xfId="0" applyNumberFormat="1" applyFont="1" applyBorder="1" applyAlignment="1">
      <alignment horizontal="right" vertical="center"/>
    </xf>
    <xf numFmtId="49" fontId="126" fillId="0" borderId="24" xfId="0" applyNumberFormat="1" applyFont="1" applyFill="1" applyBorder="1" applyAlignment="1">
      <alignment horizontal="center" vertical="center"/>
    </xf>
    <xf numFmtId="0" fontId="6" fillId="0" borderId="46" xfId="119" applyFont="1" applyFill="1" applyBorder="1" applyAlignment="1">
      <alignment horizontal="center" vertical="center" wrapText="1"/>
      <protection/>
    </xf>
    <xf numFmtId="3" fontId="15" fillId="43" borderId="28" xfId="0" applyNumberFormat="1" applyFont="1" applyFill="1" applyBorder="1" applyAlignment="1">
      <alignment horizontal="right" vertical="center"/>
    </xf>
    <xf numFmtId="3" fontId="26" fillId="43" borderId="28" xfId="0" applyNumberFormat="1" applyFont="1" applyFill="1" applyBorder="1" applyAlignment="1">
      <alignment horizontal="center" vertical="center" wrapText="1"/>
    </xf>
    <xf numFmtId="14" fontId="8" fillId="0" borderId="91" xfId="119" applyNumberFormat="1" applyFont="1" applyFill="1" applyBorder="1" applyAlignment="1">
      <alignment horizontal="center" vertical="center" wrapText="1"/>
      <protection/>
    </xf>
    <xf numFmtId="49" fontId="8" fillId="0" borderId="44" xfId="119" applyNumberFormat="1" applyFont="1" applyFill="1" applyBorder="1" applyAlignment="1">
      <alignment horizontal="center" vertical="center" wrapText="1"/>
      <protection/>
    </xf>
    <xf numFmtId="0" fontId="8" fillId="0" borderId="40" xfId="0" applyFont="1" applyBorder="1" applyAlignment="1">
      <alignment/>
    </xf>
    <xf numFmtId="0" fontId="0" fillId="0" borderId="92" xfId="0" applyBorder="1" applyAlignment="1">
      <alignment/>
    </xf>
    <xf numFmtId="0" fontId="0" fillId="0" borderId="28" xfId="0" applyBorder="1" applyAlignment="1">
      <alignment/>
    </xf>
    <xf numFmtId="0" fontId="0" fillId="0" borderId="93" xfId="0" applyBorder="1" applyAlignment="1">
      <alignment/>
    </xf>
    <xf numFmtId="0" fontId="0" fillId="0" borderId="27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48" fillId="0" borderId="95" xfId="0" applyFont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wrapText="1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4" fontId="48" fillId="8" borderId="21" xfId="0" applyNumberFormat="1" applyFont="1" applyFill="1" applyBorder="1" applyAlignment="1">
      <alignment/>
    </xf>
    <xf numFmtId="4" fontId="48" fillId="8" borderId="97" xfId="0" applyNumberFormat="1" applyFont="1" applyFill="1" applyBorder="1" applyAlignment="1">
      <alignment/>
    </xf>
    <xf numFmtId="4" fontId="48" fillId="8" borderId="21" xfId="0" applyNumberFormat="1" applyFont="1" applyFill="1" applyBorder="1" applyAlignment="1">
      <alignment horizontal="right"/>
    </xf>
    <xf numFmtId="4" fontId="48" fillId="8" borderId="97" xfId="0" applyNumberFormat="1" applyFont="1" applyFill="1" applyBorder="1" applyAlignment="1">
      <alignment horizontal="right"/>
    </xf>
    <xf numFmtId="0" fontId="0" fillId="0" borderId="98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4" fontId="0" fillId="8" borderId="99" xfId="0" applyNumberFormat="1" applyFill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8" borderId="100" xfId="0" applyNumberFormat="1" applyFill="1" applyBorder="1" applyAlignment="1" applyProtection="1">
      <alignment/>
      <protection locked="0"/>
    </xf>
    <xf numFmtId="4" fontId="48" fillId="8" borderId="99" xfId="0" applyNumberFormat="1" applyFont="1" applyFill="1" applyBorder="1" applyAlignment="1">
      <alignment/>
    </xf>
    <xf numFmtId="0" fontId="0" fillId="0" borderId="9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8" borderId="101" xfId="0" applyFill="1" applyBorder="1" applyAlignment="1">
      <alignment/>
    </xf>
    <xf numFmtId="0" fontId="0" fillId="0" borderId="102" xfId="0" applyBorder="1" applyAlignment="1">
      <alignment horizontal="left"/>
    </xf>
    <xf numFmtId="0" fontId="0" fillId="0" borderId="25" xfId="0" applyBorder="1" applyAlignment="1">
      <alignment horizontal="left"/>
    </xf>
    <xf numFmtId="4" fontId="0" fillId="8" borderId="101" xfId="0" applyNumberFormat="1" applyFill="1" applyBorder="1" applyAlignment="1">
      <alignment/>
    </xf>
    <xf numFmtId="49" fontId="15" fillId="0" borderId="86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49" fontId="15" fillId="0" borderId="28" xfId="0" applyNumberFormat="1" applyFont="1" applyFill="1" applyBorder="1" applyAlignment="1">
      <alignment horizontal="right" vertical="center"/>
    </xf>
    <xf numFmtId="3" fontId="126" fillId="43" borderId="42" xfId="0" applyNumberFormat="1" applyFont="1" applyFill="1" applyBorder="1" applyAlignment="1">
      <alignment horizontal="right" vertical="center"/>
    </xf>
    <xf numFmtId="3" fontId="92" fillId="43" borderId="28" xfId="0" applyNumberFormat="1" applyFont="1" applyFill="1" applyBorder="1" applyAlignment="1">
      <alignment horizontal="center" vertical="center" wrapText="1"/>
    </xf>
    <xf numFmtId="3" fontId="126" fillId="43" borderId="28" xfId="0" applyNumberFormat="1" applyFont="1" applyFill="1" applyBorder="1" applyAlignment="1">
      <alignment horizontal="right" vertical="center" wrapText="1"/>
    </xf>
    <xf numFmtId="3" fontId="135" fillId="43" borderId="28" xfId="0" applyNumberFormat="1" applyFont="1" applyFill="1" applyBorder="1" applyAlignment="1">
      <alignment horizontal="right" vertical="center"/>
    </xf>
    <xf numFmtId="3" fontId="135" fillId="43" borderId="24" xfId="0" applyNumberFormat="1" applyFont="1" applyFill="1" applyBorder="1" applyAlignment="1">
      <alignment horizontal="right" vertical="center"/>
    </xf>
    <xf numFmtId="0" fontId="66" fillId="38" borderId="55" xfId="111" applyFont="1" applyFill="1" applyBorder="1" applyAlignment="1">
      <alignment horizontal="left" vertical="center" wrapText="1"/>
      <protection/>
    </xf>
    <xf numFmtId="0" fontId="66" fillId="22" borderId="103" xfId="111" applyFont="1" applyFill="1" applyBorder="1" applyAlignment="1">
      <alignment horizontal="center" vertical="center" wrapText="1"/>
      <protection/>
    </xf>
    <xf numFmtId="0" fontId="66" fillId="9" borderId="104" xfId="111" applyFont="1" applyFill="1" applyBorder="1" applyAlignment="1">
      <alignment horizontal="center" vertical="center" wrapText="1"/>
      <protection/>
    </xf>
    <xf numFmtId="0" fontId="66" fillId="43" borderId="104" xfId="111" applyFont="1" applyFill="1" applyBorder="1" applyAlignment="1">
      <alignment horizontal="center" vertical="center" wrapText="1"/>
      <protection/>
    </xf>
    <xf numFmtId="0" fontId="66" fillId="10" borderId="104" xfId="111" applyFont="1" applyFill="1" applyBorder="1" applyAlignment="1">
      <alignment horizontal="center" vertical="center" wrapText="1"/>
      <protection/>
    </xf>
    <xf numFmtId="0" fontId="66" fillId="38" borderId="103" xfId="111" applyFont="1" applyFill="1" applyBorder="1" applyAlignment="1">
      <alignment horizontal="center" vertical="center" wrapText="1"/>
      <protection/>
    </xf>
    <xf numFmtId="0" fontId="66" fillId="8" borderId="56" xfId="111" applyFont="1" applyFill="1" applyBorder="1" applyAlignment="1">
      <alignment horizontal="left" vertical="center" wrapText="1"/>
      <protection/>
    </xf>
    <xf numFmtId="0" fontId="66" fillId="8" borderId="66" xfId="111" applyFont="1" applyFill="1" applyBorder="1" applyAlignment="1">
      <alignment horizontal="center" vertical="center"/>
      <protection/>
    </xf>
    <xf numFmtId="0" fontId="66" fillId="8" borderId="84" xfId="111" applyFont="1" applyFill="1" applyBorder="1" applyAlignment="1">
      <alignment horizontal="center" vertical="center"/>
      <protection/>
    </xf>
    <xf numFmtId="0" fontId="66" fillId="8" borderId="64" xfId="111" applyFont="1" applyFill="1" applyBorder="1" applyAlignment="1">
      <alignment horizontal="center" vertical="center"/>
      <protection/>
    </xf>
    <xf numFmtId="0" fontId="66" fillId="0" borderId="105" xfId="111" applyFont="1" applyBorder="1" applyAlignment="1" applyProtection="1">
      <alignment horizontal="left" vertical="center" wrapText="1"/>
      <protection locked="0"/>
    </xf>
    <xf numFmtId="4" fontId="66" fillId="0" borderId="81" xfId="111" applyNumberFormat="1" applyFont="1" applyFill="1" applyBorder="1" applyAlignment="1" applyProtection="1">
      <alignment horizontal="right" vertical="center"/>
      <protection locked="0"/>
    </xf>
    <xf numFmtId="4" fontId="66" fillId="43" borderId="81" xfId="111" applyNumberFormat="1" applyFont="1" applyFill="1" applyBorder="1" applyAlignment="1" applyProtection="1">
      <alignment horizontal="right" vertical="center"/>
      <protection locked="0"/>
    </xf>
    <xf numFmtId="4" fontId="66" fillId="10" borderId="81" xfId="111" applyNumberFormat="1" applyFont="1" applyFill="1" applyBorder="1" applyAlignment="1" applyProtection="1">
      <alignment horizontal="right" vertical="center"/>
      <protection locked="0"/>
    </xf>
    <xf numFmtId="4" fontId="66" fillId="38" borderId="52" xfId="111" applyNumberFormat="1" applyFont="1" applyFill="1" applyBorder="1" applyAlignment="1" applyProtection="1">
      <alignment horizontal="right" vertical="center"/>
      <protection locked="0"/>
    </xf>
    <xf numFmtId="0" fontId="94" fillId="0" borderId="106" xfId="111" applyFont="1" applyBorder="1" applyAlignment="1" applyProtection="1">
      <alignment horizontal="left" vertical="center" wrapText="1"/>
      <protection locked="0"/>
    </xf>
    <xf numFmtId="4" fontId="94" fillId="0" borderId="28" xfId="111" applyNumberFormat="1" applyFont="1" applyFill="1" applyBorder="1" applyAlignment="1" applyProtection="1">
      <alignment horizontal="right" vertical="center"/>
      <protection locked="0"/>
    </xf>
    <xf numFmtId="4" fontId="94" fillId="43" borderId="28" xfId="111" applyNumberFormat="1" applyFont="1" applyFill="1" applyBorder="1" applyAlignment="1" applyProtection="1">
      <alignment horizontal="right" vertical="center"/>
      <protection locked="0"/>
    </xf>
    <xf numFmtId="4" fontId="94" fillId="10" borderId="28" xfId="111" applyNumberFormat="1" applyFont="1" applyFill="1" applyBorder="1" applyAlignment="1" applyProtection="1">
      <alignment horizontal="right" vertical="center"/>
      <protection locked="0"/>
    </xf>
    <xf numFmtId="4" fontId="94" fillId="38" borderId="41" xfId="111" applyNumberFormat="1" applyFont="1" applyFill="1" applyBorder="1" applyAlignment="1" applyProtection="1">
      <alignment horizontal="right" vertical="center" wrapText="1"/>
      <protection locked="0"/>
    </xf>
    <xf numFmtId="4" fontId="94" fillId="0" borderId="82" xfId="111" applyNumberFormat="1" applyFont="1" applyFill="1" applyBorder="1" applyAlignment="1" applyProtection="1">
      <alignment horizontal="right" vertical="center"/>
      <protection locked="0"/>
    </xf>
    <xf numFmtId="4" fontId="94" fillId="43" borderId="82" xfId="111" applyNumberFormat="1" applyFont="1" applyFill="1" applyBorder="1" applyAlignment="1" applyProtection="1">
      <alignment horizontal="right" vertical="center"/>
      <protection locked="0"/>
    </xf>
    <xf numFmtId="4" fontId="94" fillId="10" borderId="82" xfId="111" applyNumberFormat="1" applyFont="1" applyFill="1" applyBorder="1" applyAlignment="1" applyProtection="1">
      <alignment horizontal="right" vertical="center"/>
      <protection locked="0"/>
    </xf>
    <xf numFmtId="0" fontId="66" fillId="0" borderId="106" xfId="111" applyFont="1" applyBorder="1" applyAlignment="1" applyProtection="1">
      <alignment horizontal="left" vertical="center" wrapText="1"/>
      <protection locked="0"/>
    </xf>
    <xf numFmtId="4" fontId="66" fillId="0" borderId="82" xfId="111" applyNumberFormat="1" applyFont="1" applyFill="1" applyBorder="1" applyAlignment="1" applyProtection="1">
      <alignment horizontal="right" vertical="center"/>
      <protection locked="0"/>
    </xf>
    <xf numFmtId="4" fontId="66" fillId="43" borderId="82" xfId="111" applyNumberFormat="1" applyFont="1" applyFill="1" applyBorder="1" applyAlignment="1" applyProtection="1">
      <alignment horizontal="right" vertical="center"/>
      <protection locked="0"/>
    </xf>
    <xf numFmtId="4" fontId="66" fillId="10" borderId="82" xfId="111" applyNumberFormat="1" applyFont="1" applyFill="1" applyBorder="1" applyAlignment="1" applyProtection="1">
      <alignment horizontal="right" vertical="center"/>
      <protection locked="0"/>
    </xf>
    <xf numFmtId="4" fontId="66" fillId="38" borderId="70" xfId="111" applyNumberFormat="1" applyFont="1" applyFill="1" applyBorder="1" applyAlignment="1" applyProtection="1">
      <alignment horizontal="right" vertical="center"/>
      <protection locked="0"/>
    </xf>
    <xf numFmtId="4" fontId="66" fillId="0" borderId="91" xfId="111" applyNumberFormat="1" applyFont="1" applyFill="1" applyBorder="1" applyAlignment="1" applyProtection="1">
      <alignment horizontal="right" vertical="center"/>
      <protection locked="0"/>
    </xf>
    <xf numFmtId="4" fontId="66" fillId="43" borderId="91" xfId="111" applyNumberFormat="1" applyFont="1" applyFill="1" applyBorder="1" applyAlignment="1" applyProtection="1">
      <alignment horizontal="right" vertical="center"/>
      <protection locked="0"/>
    </xf>
    <xf numFmtId="4" fontId="66" fillId="10" borderId="91" xfId="111" applyNumberFormat="1" applyFont="1" applyFill="1" applyBorder="1" applyAlignment="1" applyProtection="1">
      <alignment horizontal="right" vertical="center"/>
      <protection locked="0"/>
    </xf>
    <xf numFmtId="4" fontId="94" fillId="38" borderId="46" xfId="111" applyNumberFormat="1" applyFont="1" applyFill="1" applyBorder="1" applyAlignment="1" applyProtection="1">
      <alignment horizontal="right" vertical="center" wrapText="1"/>
      <protection locked="0"/>
    </xf>
    <xf numFmtId="0" fontId="66" fillId="0" borderId="56" xfId="111" applyFont="1" applyBorder="1" applyAlignment="1">
      <alignment horizontal="left" vertical="center" wrapText="1"/>
      <protection/>
    </xf>
    <xf numFmtId="4" fontId="66" fillId="0" borderId="66" xfId="111" applyNumberFormat="1" applyFont="1" applyBorder="1" applyAlignment="1">
      <alignment horizontal="right" vertical="center"/>
      <protection/>
    </xf>
    <xf numFmtId="4" fontId="66" fillId="10" borderId="64" xfId="111" applyNumberFormat="1" applyFont="1" applyFill="1" applyBorder="1" applyAlignment="1">
      <alignment horizontal="right" vertical="center"/>
      <protection/>
    </xf>
    <xf numFmtId="4" fontId="66" fillId="0" borderId="66" xfId="111" applyNumberFormat="1" applyFont="1" applyBorder="1" applyAlignment="1">
      <alignment horizontal="right" vertical="center" wrapText="1"/>
      <protection/>
    </xf>
    <xf numFmtId="0" fontId="94" fillId="0" borderId="107" xfId="111" applyFont="1" applyBorder="1" applyAlignment="1">
      <alignment vertical="center" wrapText="1"/>
      <protection/>
    </xf>
    <xf numFmtId="0" fontId="94" fillId="0" borderId="0" xfId="111" applyFont="1" applyAlignment="1">
      <alignment vertical="center" wrapText="1"/>
      <protection/>
    </xf>
    <xf numFmtId="0" fontId="94" fillId="0" borderId="50" xfId="111" applyFont="1" applyBorder="1" applyAlignment="1" applyProtection="1">
      <alignment horizontal="left" vertical="center" wrapText="1"/>
      <protection locked="0"/>
    </xf>
    <xf numFmtId="4" fontId="94" fillId="0" borderId="24" xfId="111" applyNumberFormat="1" applyFont="1" applyFill="1" applyBorder="1" applyAlignment="1" applyProtection="1">
      <alignment horizontal="right" vertical="center"/>
      <protection locked="0"/>
    </xf>
    <xf numFmtId="4" fontId="94" fillId="43" borderId="24" xfId="111" applyNumberFormat="1" applyFont="1" applyFill="1" applyBorder="1" applyAlignment="1" applyProtection="1">
      <alignment horizontal="right" vertical="center"/>
      <protection locked="0"/>
    </xf>
    <xf numFmtId="4" fontId="94" fillId="10" borderId="24" xfId="111" applyNumberFormat="1" applyFont="1" applyFill="1" applyBorder="1" applyAlignment="1" applyProtection="1">
      <alignment horizontal="right" vertical="center"/>
      <protection locked="0"/>
    </xf>
    <xf numFmtId="4" fontId="94" fillId="38" borderId="49" xfId="111" applyNumberFormat="1" applyFont="1" applyFill="1" applyBorder="1" applyAlignment="1" applyProtection="1">
      <alignment horizontal="right" vertical="center"/>
      <protection locked="0"/>
    </xf>
    <xf numFmtId="0" fontId="94" fillId="0" borderId="62" xfId="111" applyFont="1" applyBorder="1" applyAlignment="1" applyProtection="1">
      <alignment horizontal="left" vertical="center" wrapText="1"/>
      <protection locked="0"/>
    </xf>
    <xf numFmtId="4" fontId="94" fillId="38" borderId="41" xfId="111" applyNumberFormat="1" applyFont="1" applyFill="1" applyBorder="1" applyAlignment="1" applyProtection="1">
      <alignment horizontal="right" vertical="center"/>
      <protection locked="0"/>
    </xf>
    <xf numFmtId="4" fontId="137" fillId="0" borderId="42" xfId="111" applyNumberFormat="1" applyFont="1" applyFill="1" applyBorder="1" applyAlignment="1" applyProtection="1">
      <alignment horizontal="right" vertical="center"/>
      <protection locked="0"/>
    </xf>
    <xf numFmtId="0" fontId="94" fillId="0" borderId="59" xfId="111" applyFont="1" applyBorder="1" applyAlignment="1" applyProtection="1">
      <alignment horizontal="left" vertical="center" wrapText="1"/>
      <protection locked="0"/>
    </xf>
    <xf numFmtId="4" fontId="94" fillId="0" borderId="25" xfId="111" applyNumberFormat="1" applyFont="1" applyFill="1" applyBorder="1" applyAlignment="1" applyProtection="1">
      <alignment horizontal="right" vertical="center"/>
      <protection locked="0"/>
    </xf>
    <xf numFmtId="4" fontId="94" fillId="43" borderId="25" xfId="111" applyNumberFormat="1" applyFont="1" applyFill="1" applyBorder="1" applyAlignment="1" applyProtection="1">
      <alignment horizontal="right" vertical="center"/>
      <protection locked="0"/>
    </xf>
    <xf numFmtId="4" fontId="94" fillId="10" borderId="25" xfId="111" applyNumberFormat="1" applyFont="1" applyFill="1" applyBorder="1" applyAlignment="1" applyProtection="1">
      <alignment horizontal="right" vertical="center"/>
      <protection locked="0"/>
    </xf>
    <xf numFmtId="4" fontId="94" fillId="38" borderId="60" xfId="111" applyNumberFormat="1" applyFont="1" applyFill="1" applyBorder="1" applyAlignment="1" applyProtection="1">
      <alignment horizontal="right" vertical="center"/>
      <protection locked="0"/>
    </xf>
    <xf numFmtId="0" fontId="66" fillId="0" borderId="0" xfId="111" applyFont="1" applyAlignment="1">
      <alignment vertical="center" wrapText="1"/>
      <protection/>
    </xf>
    <xf numFmtId="0" fontId="66" fillId="0" borderId="108" xfId="111" applyFont="1" applyBorder="1" applyAlignment="1">
      <alignment vertical="center" wrapText="1"/>
      <protection/>
    </xf>
    <xf numFmtId="4" fontId="66" fillId="10" borderId="104" xfId="111" applyNumberFormat="1" applyFont="1" applyFill="1" applyBorder="1" applyAlignment="1">
      <alignment vertical="center" wrapText="1"/>
      <protection/>
    </xf>
    <xf numFmtId="4" fontId="66" fillId="0" borderId="103" xfId="111" applyNumberFormat="1" applyFont="1" applyBorder="1" applyAlignment="1">
      <alignment vertical="center" wrapText="1"/>
      <protection/>
    </xf>
    <xf numFmtId="0" fontId="66" fillId="0" borderId="62" xfId="111" applyFont="1" applyBorder="1" applyAlignment="1">
      <alignment vertical="center" wrapText="1"/>
      <protection/>
    </xf>
    <xf numFmtId="4" fontId="66" fillId="10" borderId="28" xfId="111" applyNumberFormat="1" applyFont="1" applyFill="1" applyBorder="1" applyAlignment="1">
      <alignment vertical="center" wrapText="1"/>
      <protection/>
    </xf>
    <xf numFmtId="4" fontId="66" fillId="0" borderId="41" xfId="111" applyNumberFormat="1" applyFont="1" applyBorder="1" applyAlignment="1">
      <alignment vertical="center" wrapText="1"/>
      <protection/>
    </xf>
    <xf numFmtId="49" fontId="66" fillId="0" borderId="59" xfId="111" applyNumberFormat="1" applyFont="1" applyBorder="1" applyAlignment="1">
      <alignment vertical="center" wrapText="1"/>
      <protection/>
    </xf>
    <xf numFmtId="49" fontId="66" fillId="0" borderId="29" xfId="111" applyNumberFormat="1" applyFont="1" applyBorder="1" applyAlignment="1">
      <alignment vertical="center" wrapText="1"/>
      <protection/>
    </xf>
    <xf numFmtId="0" fontId="94" fillId="38" borderId="50" xfId="111" applyFont="1" applyFill="1" applyBorder="1" applyAlignment="1" applyProtection="1">
      <alignment horizontal="left" vertical="center" wrapText="1"/>
      <protection locked="0"/>
    </xf>
    <xf numFmtId="4" fontId="94" fillId="0" borderId="24" xfId="111" applyNumberFormat="1" applyFont="1" applyBorder="1" applyAlignment="1" applyProtection="1">
      <alignment horizontal="right" vertical="center"/>
      <protection locked="0"/>
    </xf>
    <xf numFmtId="0" fontId="94" fillId="38" borderId="62" xfId="111" applyFont="1" applyFill="1" applyBorder="1" applyAlignment="1" applyProtection="1">
      <alignment horizontal="left" vertical="center" wrapText="1"/>
      <protection locked="0"/>
    </xf>
    <xf numFmtId="4" fontId="94" fillId="0" borderId="28" xfId="111" applyNumberFormat="1" applyFont="1" applyBorder="1" applyAlignment="1" applyProtection="1">
      <alignment horizontal="right" vertical="center"/>
      <protection locked="0"/>
    </xf>
    <xf numFmtId="0" fontId="94" fillId="38" borderId="59" xfId="111" applyFont="1" applyFill="1" applyBorder="1" applyAlignment="1" applyProtection="1">
      <alignment horizontal="left" vertical="center" wrapText="1"/>
      <protection locked="0"/>
    </xf>
    <xf numFmtId="4" fontId="94" fillId="0" borderId="25" xfId="111" applyNumberFormat="1" applyFont="1" applyBorder="1" applyAlignment="1" applyProtection="1">
      <alignment horizontal="right" vertical="center"/>
      <protection locked="0"/>
    </xf>
    <xf numFmtId="4" fontId="66" fillId="0" borderId="64" xfId="111" applyNumberFormat="1" applyFont="1" applyBorder="1" applyAlignment="1">
      <alignment horizontal="right" vertical="center"/>
      <protection/>
    </xf>
    <xf numFmtId="4" fontId="66" fillId="43" borderId="104" xfId="111" applyNumberFormat="1" applyFont="1" applyFill="1" applyBorder="1" applyAlignment="1">
      <alignment vertical="center" wrapText="1"/>
      <protection/>
    </xf>
    <xf numFmtId="4" fontId="66" fillId="43" borderId="28" xfId="111" applyNumberFormat="1" applyFont="1" applyFill="1" applyBorder="1" applyAlignment="1">
      <alignment vertical="center" wrapText="1"/>
      <protection/>
    </xf>
    <xf numFmtId="4" fontId="66" fillId="41" borderId="64" xfId="111" applyNumberFormat="1" applyFont="1" applyFill="1" applyBorder="1" applyAlignment="1">
      <alignment horizontal="right" vertical="center"/>
      <protection/>
    </xf>
    <xf numFmtId="4" fontId="137" fillId="43" borderId="28" xfId="111" applyNumberFormat="1" applyFont="1" applyFill="1" applyBorder="1" applyAlignment="1" applyProtection="1">
      <alignment horizontal="right" vertical="center"/>
      <protection locked="0"/>
    </xf>
    <xf numFmtId="0" fontId="6" fillId="0" borderId="38" xfId="119" applyFont="1" applyFill="1" applyBorder="1" applyAlignment="1">
      <alignment horizontal="center" vertical="center" wrapText="1"/>
      <protection/>
    </xf>
    <xf numFmtId="3" fontId="76" fillId="43" borderId="25" xfId="0" applyNumberFormat="1" applyFont="1" applyFill="1" applyBorder="1" applyAlignment="1">
      <alignment horizontal="right" vertical="center" wrapText="1"/>
    </xf>
    <xf numFmtId="3" fontId="76" fillId="43" borderId="23" xfId="0" applyNumberFormat="1" applyFont="1" applyFill="1" applyBorder="1" applyAlignment="1">
      <alignment horizontal="right" vertical="center" wrapText="1"/>
    </xf>
    <xf numFmtId="3" fontId="76" fillId="43" borderId="24" xfId="0" applyNumberFormat="1" applyFont="1" applyFill="1" applyBorder="1" applyAlignment="1">
      <alignment horizontal="right" vertical="center" wrapText="1"/>
    </xf>
    <xf numFmtId="3" fontId="131" fillId="43" borderId="25" xfId="0" applyNumberFormat="1" applyFont="1" applyFill="1" applyBorder="1" applyAlignment="1">
      <alignment horizontal="right" vertical="center" wrapText="1"/>
    </xf>
    <xf numFmtId="3" fontId="131" fillId="43" borderId="24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53" xfId="0" applyNumberFormat="1" applyFont="1" applyBorder="1" applyAlignment="1">
      <alignment horizontal="right" vertical="center" wrapText="1"/>
    </xf>
    <xf numFmtId="3" fontId="15" fillId="0" borderId="24" xfId="0" applyNumberFormat="1" applyFont="1" applyBorder="1" applyAlignment="1">
      <alignment vertical="center" wrapText="1"/>
    </xf>
    <xf numFmtId="0" fontId="17" fillId="0" borderId="19" xfId="0" applyFont="1" applyBorder="1" applyAlignment="1">
      <alignment/>
    </xf>
    <xf numFmtId="0" fontId="4" fillId="0" borderId="19" xfId="0" applyFont="1" applyBorder="1" applyAlignment="1">
      <alignment/>
    </xf>
    <xf numFmtId="167" fontId="26" fillId="10" borderId="28" xfId="0" applyNumberFormat="1" applyFont="1" applyFill="1" applyBorder="1" applyAlignment="1">
      <alignment horizontal="center" wrapText="1"/>
    </xf>
    <xf numFmtId="0" fontId="4" fillId="12" borderId="54" xfId="0" applyFont="1" applyFill="1" applyBorder="1" applyAlignment="1">
      <alignment horizontal="center" vertical="center" wrapText="1"/>
    </xf>
    <xf numFmtId="1" fontId="5" fillId="12" borderId="54" xfId="0" applyNumberFormat="1" applyFont="1" applyFill="1" applyBorder="1" applyAlignment="1">
      <alignment horizontal="center" vertical="center" wrapText="1"/>
    </xf>
    <xf numFmtId="0" fontId="19" fillId="12" borderId="67" xfId="0" applyFont="1" applyFill="1" applyBorder="1" applyAlignment="1">
      <alignment horizontal="center" vertical="center" wrapText="1"/>
    </xf>
    <xf numFmtId="0" fontId="41" fillId="12" borderId="67" xfId="0" applyFont="1" applyFill="1" applyBorder="1" applyAlignment="1">
      <alignment horizontal="center" vertical="center" wrapText="1"/>
    </xf>
    <xf numFmtId="0" fontId="80" fillId="12" borderId="67" xfId="0" applyFont="1" applyFill="1" applyBorder="1" applyAlignment="1">
      <alignment horizontal="center" vertical="center" wrapText="1"/>
    </xf>
    <xf numFmtId="0" fontId="134" fillId="12" borderId="67" xfId="0" applyFont="1" applyFill="1" applyBorder="1" applyAlignment="1">
      <alignment horizontal="center" vertical="center" wrapText="1"/>
    </xf>
    <xf numFmtId="0" fontId="26" fillId="12" borderId="67" xfId="0" applyFont="1" applyFill="1" applyBorder="1" applyAlignment="1">
      <alignment horizontal="center" vertical="center" wrapText="1"/>
    </xf>
    <xf numFmtId="0" fontId="30" fillId="12" borderId="67" xfId="0" applyFont="1" applyFill="1" applyBorder="1" applyAlignment="1">
      <alignment horizontal="center" vertical="center" wrapText="1"/>
    </xf>
    <xf numFmtId="0" fontId="19" fillId="10" borderId="67" xfId="0" applyFont="1" applyFill="1" applyBorder="1" applyAlignment="1">
      <alignment horizontal="center" vertical="center" wrapText="1"/>
    </xf>
    <xf numFmtId="0" fontId="41" fillId="10" borderId="67" xfId="0" applyFont="1" applyFill="1" applyBorder="1" applyAlignment="1">
      <alignment horizontal="center" vertical="center" wrapText="1"/>
    </xf>
    <xf numFmtId="0" fontId="80" fillId="10" borderId="67" xfId="0" applyFont="1" applyFill="1" applyBorder="1" applyAlignment="1">
      <alignment horizontal="center" vertical="center" wrapText="1"/>
    </xf>
    <xf numFmtId="0" fontId="26" fillId="10" borderId="67" xfId="0" applyFont="1" applyFill="1" applyBorder="1" applyAlignment="1">
      <alignment horizontal="center" vertical="center" wrapText="1"/>
    </xf>
    <xf numFmtId="0" fontId="30" fillId="10" borderId="6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76" fillId="10" borderId="25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vertical="center" wrapText="1"/>
    </xf>
    <xf numFmtId="3" fontId="131" fillId="43" borderId="23" xfId="0" applyNumberFormat="1" applyFont="1" applyFill="1" applyBorder="1" applyAlignment="1">
      <alignment horizontal="right" vertical="center" wrapText="1"/>
    </xf>
    <xf numFmtId="3" fontId="76" fillId="10" borderId="23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 wrapText="1"/>
    </xf>
    <xf numFmtId="3" fontId="76" fillId="10" borderId="24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109" fillId="10" borderId="25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/>
    </xf>
    <xf numFmtId="3" fontId="109" fillId="10" borderId="23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Fill="1" applyBorder="1" applyAlignment="1">
      <alignment/>
    </xf>
    <xf numFmtId="3" fontId="109" fillId="10" borderId="24" xfId="0" applyNumberFormat="1" applyFont="1" applyFill="1" applyBorder="1" applyAlignment="1">
      <alignment horizontal="right" vertical="center" wrapText="1"/>
    </xf>
    <xf numFmtId="0" fontId="111" fillId="0" borderId="25" xfId="0" applyFont="1" applyBorder="1" applyAlignment="1">
      <alignment vertical="center" wrapText="1"/>
    </xf>
    <xf numFmtId="0" fontId="112" fillId="0" borderId="23" xfId="0" applyFont="1" applyBorder="1" applyAlignment="1">
      <alignment vertical="center" wrapText="1"/>
    </xf>
    <xf numFmtId="0" fontId="112" fillId="0" borderId="24" xfId="0" applyFont="1" applyBorder="1" applyAlignment="1">
      <alignment vertical="center" wrapText="1"/>
    </xf>
    <xf numFmtId="3" fontId="76" fillId="43" borderId="37" xfId="0" applyNumberFormat="1" applyFont="1" applyFill="1" applyBorder="1" applyAlignment="1">
      <alignment horizontal="right" vertical="center" wrapText="1"/>
    </xf>
    <xf numFmtId="3" fontId="131" fillId="43" borderId="37" xfId="0" applyNumberFormat="1" applyFont="1" applyFill="1" applyBorder="1" applyAlignment="1">
      <alignment horizontal="right" vertical="center" wrapText="1"/>
    </xf>
    <xf numFmtId="3" fontId="76" fillId="10" borderId="37" xfId="0" applyNumberFormat="1" applyFont="1" applyFill="1" applyBorder="1" applyAlignment="1">
      <alignment horizontal="right" vertical="center" wrapText="1"/>
    </xf>
    <xf numFmtId="3" fontId="131" fillId="43" borderId="38" xfId="0" applyNumberFormat="1" applyFont="1" applyFill="1" applyBorder="1" applyAlignment="1">
      <alignment horizontal="right" vertical="center" wrapText="1"/>
    </xf>
    <xf numFmtId="3" fontId="76" fillId="43" borderId="67" xfId="0" applyNumberFormat="1" applyFont="1" applyFill="1" applyBorder="1" applyAlignment="1">
      <alignment horizontal="right" vertical="center" wrapText="1"/>
    </xf>
    <xf numFmtId="3" fontId="131" fillId="43" borderId="67" xfId="0" applyNumberFormat="1" applyFont="1" applyFill="1" applyBorder="1" applyAlignment="1">
      <alignment horizontal="right" vertical="center" wrapText="1"/>
    </xf>
    <xf numFmtId="3" fontId="76" fillId="10" borderId="67" xfId="0" applyNumberFormat="1" applyFont="1" applyFill="1" applyBorder="1" applyAlignment="1">
      <alignment horizontal="right" vertical="center" wrapText="1"/>
    </xf>
    <xf numFmtId="0" fontId="0" fillId="0" borderId="109" xfId="0" applyBorder="1" applyAlignment="1">
      <alignment/>
    </xf>
    <xf numFmtId="0" fontId="17" fillId="0" borderId="110" xfId="0" applyFont="1" applyBorder="1" applyAlignment="1">
      <alignment horizontal="left" vertical="center"/>
    </xf>
    <xf numFmtId="0" fontId="0" fillId="0" borderId="110" xfId="0" applyBorder="1" applyAlignment="1">
      <alignment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/>
    </xf>
    <xf numFmtId="1" fontId="15" fillId="0" borderId="111" xfId="0" applyNumberFormat="1" applyFont="1" applyBorder="1" applyAlignment="1">
      <alignment/>
    </xf>
    <xf numFmtId="3" fontId="19" fillId="56" borderId="111" xfId="0" applyNumberFormat="1" applyFont="1" applyFill="1" applyBorder="1" applyAlignment="1">
      <alignment/>
    </xf>
    <xf numFmtId="3" fontId="20" fillId="0" borderId="111" xfId="0" applyNumberFormat="1" applyFont="1" applyBorder="1" applyAlignment="1">
      <alignment horizontal="right"/>
    </xf>
    <xf numFmtId="3" fontId="131" fillId="0" borderId="111" xfId="0" applyNumberFormat="1" applyFont="1" applyBorder="1" applyAlignment="1">
      <alignment horizontal="right"/>
    </xf>
    <xf numFmtId="3" fontId="19" fillId="10" borderId="111" xfId="0" applyNumberFormat="1" applyFont="1" applyFill="1" applyBorder="1" applyAlignment="1">
      <alignment/>
    </xf>
    <xf numFmtId="3" fontId="20" fillId="10" borderId="111" xfId="0" applyNumberFormat="1" applyFont="1" applyFill="1" applyBorder="1" applyAlignment="1">
      <alignment horizontal="right"/>
    </xf>
    <xf numFmtId="3" fontId="76" fillId="10" borderId="111" xfId="0" applyNumberFormat="1" applyFont="1" applyFill="1" applyBorder="1" applyAlignment="1">
      <alignment horizontal="right"/>
    </xf>
    <xf numFmtId="3" fontId="6" fillId="10" borderId="111" xfId="0" applyNumberFormat="1" applyFont="1" applyFill="1" applyBorder="1" applyAlignment="1">
      <alignment/>
    </xf>
    <xf numFmtId="3" fontId="28" fillId="10" borderId="112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79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0" fontId="114" fillId="0" borderId="0" xfId="112" applyFont="1">
      <alignment/>
      <protection/>
    </xf>
    <xf numFmtId="0" fontId="66" fillId="0" borderId="19" xfId="112" applyFont="1" applyBorder="1" applyAlignment="1">
      <alignment/>
      <protection/>
    </xf>
    <xf numFmtId="0" fontId="100" fillId="41" borderId="67" xfId="112" applyFont="1" applyFill="1" applyBorder="1" applyAlignment="1">
      <alignment horizontal="center" vertical="center" wrapText="1"/>
      <protection/>
    </xf>
    <xf numFmtId="0" fontId="138" fillId="41" borderId="27" xfId="112" applyFont="1" applyFill="1" applyBorder="1" applyAlignment="1">
      <alignment horizontal="center" vertical="center" wrapText="1"/>
      <protection/>
    </xf>
    <xf numFmtId="0" fontId="70" fillId="41" borderId="27" xfId="112" applyFont="1" applyFill="1" applyBorder="1" applyAlignment="1">
      <alignment horizontal="center" vertical="center"/>
      <protection/>
    </xf>
    <xf numFmtId="0" fontId="69" fillId="41" borderId="61" xfId="112" applyFont="1" applyFill="1" applyBorder="1" applyAlignment="1">
      <alignment horizontal="center" vertical="center"/>
      <protection/>
    </xf>
    <xf numFmtId="0" fontId="100" fillId="10" borderId="67" xfId="112" applyFont="1" applyFill="1" applyBorder="1" applyAlignment="1">
      <alignment horizontal="center" vertical="center" wrapText="1"/>
      <protection/>
    </xf>
    <xf numFmtId="0" fontId="46" fillId="10" borderId="79" xfId="112" applyFont="1" applyFill="1" applyBorder="1" applyAlignment="1">
      <alignment horizontal="center" vertical="center"/>
      <protection/>
    </xf>
    <xf numFmtId="0" fontId="70" fillId="10" borderId="27" xfId="112" applyFont="1" applyFill="1" applyBorder="1" applyAlignment="1">
      <alignment horizontal="center" vertical="center"/>
      <protection/>
    </xf>
    <xf numFmtId="0" fontId="69" fillId="10" borderId="61" xfId="112" applyFont="1" applyFill="1" applyBorder="1" applyAlignment="1">
      <alignment horizontal="center" vertical="center"/>
      <protection/>
    </xf>
    <xf numFmtId="3" fontId="98" fillId="41" borderId="25" xfId="0" applyNumberFormat="1" applyFont="1" applyFill="1" applyBorder="1" applyAlignment="1">
      <alignment vertical="center" wrapText="1"/>
    </xf>
    <xf numFmtId="3" fontId="139" fillId="41" borderId="25" xfId="0" applyNumberFormat="1" applyFont="1" applyFill="1" applyBorder="1" applyAlignment="1">
      <alignment vertical="center" wrapText="1"/>
    </xf>
    <xf numFmtId="3" fontId="43" fillId="41" borderId="25" xfId="0" applyNumberFormat="1" applyFont="1" applyFill="1" applyBorder="1" applyAlignment="1">
      <alignment vertical="center" wrapText="1"/>
    </xf>
    <xf numFmtId="3" fontId="102" fillId="41" borderId="37" xfId="0" applyNumberFormat="1" applyFont="1" applyFill="1" applyBorder="1" applyAlignment="1">
      <alignment vertical="center" wrapText="1"/>
    </xf>
    <xf numFmtId="3" fontId="114" fillId="9" borderId="0" xfId="112" applyNumberFormat="1" applyFont="1" applyFill="1">
      <alignment/>
      <protection/>
    </xf>
    <xf numFmtId="3" fontId="139" fillId="10" borderId="23" xfId="0" applyNumberFormat="1" applyFont="1" applyFill="1" applyBorder="1" applyAlignment="1">
      <alignment vertical="center" wrapText="1"/>
    </xf>
    <xf numFmtId="3" fontId="43" fillId="10" borderId="113" xfId="0" applyNumberFormat="1" applyFont="1" applyFill="1" applyBorder="1" applyAlignment="1">
      <alignment vertical="center" wrapText="1"/>
    </xf>
    <xf numFmtId="3" fontId="102" fillId="10" borderId="113" xfId="0" applyNumberFormat="1" applyFont="1" applyFill="1" applyBorder="1" applyAlignment="1">
      <alignment vertical="center" wrapText="1"/>
    </xf>
    <xf numFmtId="3" fontId="98" fillId="41" borderId="23" xfId="0" applyNumberFormat="1" applyFont="1" applyFill="1" applyBorder="1" applyAlignment="1">
      <alignment vertical="center" wrapText="1"/>
    </xf>
    <xf numFmtId="3" fontId="139" fillId="41" borderId="23" xfId="0" applyNumberFormat="1" applyFont="1" applyFill="1" applyBorder="1" applyAlignment="1">
      <alignment vertical="center" wrapText="1"/>
    </xf>
    <xf numFmtId="3" fontId="43" fillId="41" borderId="23" xfId="0" applyNumberFormat="1" applyFont="1" applyFill="1" applyBorder="1" applyAlignment="1">
      <alignment vertical="center" wrapText="1"/>
    </xf>
    <xf numFmtId="3" fontId="102" fillId="41" borderId="38" xfId="0" applyNumberFormat="1" applyFont="1" applyFill="1" applyBorder="1" applyAlignment="1">
      <alignment vertical="center" wrapText="1"/>
    </xf>
    <xf numFmtId="0" fontId="114" fillId="9" borderId="0" xfId="112" applyFont="1" applyFill="1">
      <alignment/>
      <protection/>
    </xf>
    <xf numFmtId="3" fontId="43" fillId="10" borderId="23" xfId="0" applyNumberFormat="1" applyFont="1" applyFill="1" applyBorder="1" applyAlignment="1">
      <alignment vertical="center" wrapText="1"/>
    </xf>
    <xf numFmtId="3" fontId="102" fillId="10" borderId="23" xfId="0" applyNumberFormat="1" applyFont="1" applyFill="1" applyBorder="1" applyAlignment="1">
      <alignment vertical="center" wrapText="1"/>
    </xf>
    <xf numFmtId="3" fontId="102" fillId="10" borderId="23" xfId="0" applyNumberFormat="1" applyFont="1" applyFill="1" applyBorder="1" applyAlignment="1">
      <alignment vertical="center" wrapText="1"/>
    </xf>
    <xf numFmtId="3" fontId="98" fillId="41" borderId="24" xfId="0" applyNumberFormat="1" applyFont="1" applyFill="1" applyBorder="1" applyAlignment="1">
      <alignment vertical="center" wrapText="1"/>
    </xf>
    <xf numFmtId="3" fontId="139" fillId="41" borderId="24" xfId="0" applyNumberFormat="1" applyFont="1" applyFill="1" applyBorder="1" applyAlignment="1">
      <alignment vertical="center" wrapText="1"/>
    </xf>
    <xf numFmtId="3" fontId="43" fillId="41" borderId="24" xfId="0" applyNumberFormat="1" applyFont="1" applyFill="1" applyBorder="1" applyAlignment="1">
      <alignment vertical="center" wrapText="1"/>
    </xf>
    <xf numFmtId="3" fontId="102" fillId="41" borderId="58" xfId="0" applyNumberFormat="1" applyFont="1" applyFill="1" applyBorder="1" applyAlignment="1">
      <alignment vertical="center" wrapText="1"/>
    </xf>
    <xf numFmtId="3" fontId="139" fillId="10" borderId="24" xfId="0" applyNumberFormat="1" applyFont="1" applyFill="1" applyBorder="1" applyAlignment="1">
      <alignment vertical="center" wrapText="1"/>
    </xf>
    <xf numFmtId="3" fontId="102" fillId="41" borderId="23" xfId="0" applyNumberFormat="1" applyFont="1" applyFill="1" applyBorder="1" applyAlignment="1">
      <alignment vertical="center" wrapText="1"/>
    </xf>
    <xf numFmtId="0" fontId="114" fillId="9" borderId="0" xfId="112" applyFont="1" applyFill="1" applyBorder="1">
      <alignment/>
      <protection/>
    </xf>
    <xf numFmtId="3" fontId="98" fillId="10" borderId="25" xfId="0" applyNumberFormat="1" applyFont="1" applyFill="1" applyBorder="1" applyAlignment="1">
      <alignment vertical="center" wrapText="1"/>
    </xf>
    <xf numFmtId="3" fontId="139" fillId="10" borderId="25" xfId="0" applyNumberFormat="1" applyFont="1" applyFill="1" applyBorder="1" applyAlignment="1">
      <alignment vertical="center" wrapText="1"/>
    </xf>
    <xf numFmtId="1" fontId="43" fillId="10" borderId="25" xfId="0" applyNumberFormat="1" applyFont="1" applyFill="1" applyBorder="1" applyAlignment="1">
      <alignment vertical="center" wrapText="1"/>
    </xf>
    <xf numFmtId="3" fontId="103" fillId="10" borderId="25" xfId="0" applyNumberFormat="1" applyFont="1" applyFill="1" applyBorder="1" applyAlignment="1">
      <alignment vertical="center" wrapText="1"/>
    </xf>
    <xf numFmtId="3" fontId="69" fillId="10" borderId="23" xfId="0" applyNumberFormat="1" applyFont="1" applyFill="1" applyBorder="1" applyAlignment="1">
      <alignment horizontal="center" vertical="center" wrapText="1"/>
    </xf>
    <xf numFmtId="1" fontId="43" fillId="10" borderId="23" xfId="0" applyNumberFormat="1" applyFont="1" applyFill="1" applyBorder="1" applyAlignment="1">
      <alignment vertical="center" wrapText="1"/>
    </xf>
    <xf numFmtId="3" fontId="103" fillId="10" borderId="23" xfId="0" applyNumberFormat="1" applyFont="1" applyFill="1" applyBorder="1" applyAlignment="1">
      <alignment vertical="center" wrapText="1"/>
    </xf>
    <xf numFmtId="3" fontId="102" fillId="41" borderId="24" xfId="0" applyNumberFormat="1" applyFont="1" applyFill="1" applyBorder="1" applyAlignment="1">
      <alignment vertical="center" wrapText="1"/>
    </xf>
    <xf numFmtId="3" fontId="98" fillId="10" borderId="24" xfId="0" applyNumberFormat="1" applyFont="1" applyFill="1" applyBorder="1" applyAlignment="1">
      <alignment vertical="center" wrapText="1"/>
    </xf>
    <xf numFmtId="1" fontId="43" fillId="10" borderId="24" xfId="0" applyNumberFormat="1" applyFont="1" applyFill="1" applyBorder="1" applyAlignment="1">
      <alignment vertical="center" wrapText="1"/>
    </xf>
    <xf numFmtId="3" fontId="102" fillId="10" borderId="24" xfId="0" applyNumberFormat="1" applyFont="1" applyFill="1" applyBorder="1" applyAlignment="1">
      <alignment vertical="center" wrapText="1"/>
    </xf>
    <xf numFmtId="1" fontId="43" fillId="41" borderId="23" xfId="0" applyNumberFormat="1" applyFont="1" applyFill="1" applyBorder="1" applyAlignment="1">
      <alignment vertical="center" wrapText="1"/>
    </xf>
    <xf numFmtId="3" fontId="69" fillId="41" borderId="48" xfId="112" applyNumberFormat="1" applyFont="1" applyFill="1" applyBorder="1" applyAlignment="1">
      <alignment horizontal="right" vertical="center" wrapText="1"/>
      <protection/>
    </xf>
    <xf numFmtId="3" fontId="98" fillId="10" borderId="23" xfId="0" applyNumberFormat="1" applyFont="1" applyFill="1" applyBorder="1" applyAlignment="1">
      <alignment vertical="center" wrapText="1"/>
    </xf>
    <xf numFmtId="1" fontId="43" fillId="41" borderId="24" xfId="0" applyNumberFormat="1" applyFont="1" applyFill="1" applyBorder="1" applyAlignment="1">
      <alignment vertical="center" wrapText="1"/>
    </xf>
    <xf numFmtId="3" fontId="69" fillId="41" borderId="49" xfId="112" applyNumberFormat="1" applyFont="1" applyFill="1" applyBorder="1" applyAlignment="1">
      <alignment horizontal="right" vertical="center" wrapText="1"/>
      <protection/>
    </xf>
    <xf numFmtId="3" fontId="102" fillId="10" borderId="24" xfId="0" applyNumberFormat="1" applyFont="1" applyFill="1" applyBorder="1" applyAlignment="1">
      <alignment vertical="center" wrapText="1"/>
    </xf>
    <xf numFmtId="1" fontId="43" fillId="41" borderId="25" xfId="0" applyNumberFormat="1" applyFont="1" applyFill="1" applyBorder="1" applyAlignment="1">
      <alignment vertical="center" wrapText="1"/>
    </xf>
    <xf numFmtId="3" fontId="102" fillId="41" borderId="25" xfId="0" applyNumberFormat="1" applyFont="1" applyFill="1" applyBorder="1" applyAlignment="1">
      <alignment vertical="center" wrapText="1"/>
    </xf>
    <xf numFmtId="3" fontId="69" fillId="41" borderId="60" xfId="112" applyNumberFormat="1" applyFont="1" applyFill="1" applyBorder="1" applyAlignment="1">
      <alignment horizontal="right" vertical="center" wrapText="1"/>
      <protection/>
    </xf>
    <xf numFmtId="3" fontId="102" fillId="10" borderId="25" xfId="0" applyNumberFormat="1" applyFont="1" applyFill="1" applyBorder="1" applyAlignment="1">
      <alignment vertical="center" wrapText="1"/>
    </xf>
    <xf numFmtId="3" fontId="102" fillId="41" borderId="23" xfId="0" applyNumberFormat="1" applyFont="1" applyFill="1" applyBorder="1" applyAlignment="1">
      <alignment vertical="center" wrapText="1"/>
    </xf>
    <xf numFmtId="3" fontId="103" fillId="10" borderId="24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3" fontId="102" fillId="10" borderId="38" xfId="0" applyNumberFormat="1" applyFont="1" applyFill="1" applyBorder="1" applyAlignment="1">
      <alignment vertical="center" wrapText="1"/>
    </xf>
    <xf numFmtId="3" fontId="69" fillId="10" borderId="48" xfId="112" applyNumberFormat="1" applyFont="1" applyFill="1" applyBorder="1" applyAlignment="1">
      <alignment horizontal="right" vertical="center" wrapText="1"/>
      <protection/>
    </xf>
    <xf numFmtId="3" fontId="102" fillId="10" borderId="58" xfId="0" applyNumberFormat="1" applyFont="1" applyFill="1" applyBorder="1" applyAlignment="1">
      <alignment vertical="center" wrapText="1"/>
    </xf>
    <xf numFmtId="3" fontId="69" fillId="10" borderId="49" xfId="112" applyNumberFormat="1" applyFont="1" applyFill="1" applyBorder="1" applyAlignment="1">
      <alignment horizontal="right" vertical="center" wrapText="1"/>
      <protection/>
    </xf>
    <xf numFmtId="0" fontId="114" fillId="9" borderId="0" xfId="0" applyFont="1" applyFill="1" applyAlignment="1">
      <alignment/>
    </xf>
    <xf numFmtId="3" fontId="43" fillId="10" borderId="25" xfId="0" applyNumberFormat="1" applyFont="1" applyFill="1" applyBorder="1" applyAlignment="1">
      <alignment vertical="center" wrapText="1"/>
    </xf>
    <xf numFmtId="3" fontId="102" fillId="10" borderId="37" xfId="0" applyNumberFormat="1" applyFont="1" applyFill="1" applyBorder="1" applyAlignment="1">
      <alignment vertical="center" wrapText="1"/>
    </xf>
    <xf numFmtId="3" fontId="43" fillId="10" borderId="24" xfId="0" applyNumberFormat="1" applyFont="1" applyFill="1" applyBorder="1" applyAlignment="1">
      <alignment vertical="center" wrapText="1"/>
    </xf>
    <xf numFmtId="3" fontId="43" fillId="10" borderId="37" xfId="0" applyNumberFormat="1" applyFont="1" applyFill="1" applyBorder="1" applyAlignment="1">
      <alignment vertical="center" wrapText="1"/>
    </xf>
    <xf numFmtId="3" fontId="43" fillId="10" borderId="38" xfId="0" applyNumberFormat="1" applyFont="1" applyFill="1" applyBorder="1" applyAlignment="1">
      <alignment vertical="center" wrapText="1"/>
    </xf>
    <xf numFmtId="3" fontId="43" fillId="10" borderId="58" xfId="0" applyNumberFormat="1" applyFont="1" applyFill="1" applyBorder="1" applyAlignment="1">
      <alignment vertical="center" wrapText="1"/>
    </xf>
    <xf numFmtId="0" fontId="140" fillId="0" borderId="23" xfId="0" applyFont="1" applyBorder="1" applyAlignment="1">
      <alignment vertical="center" wrapText="1"/>
    </xf>
    <xf numFmtId="3" fontId="100" fillId="41" borderId="38" xfId="0" applyNumberFormat="1" applyFont="1" applyFill="1" applyBorder="1" applyAlignment="1">
      <alignment vertical="center" wrapText="1"/>
    </xf>
    <xf numFmtId="3" fontId="138" fillId="41" borderId="23" xfId="0" applyNumberFormat="1" applyFont="1" applyFill="1" applyBorder="1" applyAlignment="1">
      <alignment vertical="center" wrapText="1"/>
    </xf>
    <xf numFmtId="0" fontId="114" fillId="9" borderId="0" xfId="0" applyFont="1" applyFill="1" applyBorder="1" applyAlignment="1">
      <alignment/>
    </xf>
    <xf numFmtId="3" fontId="69" fillId="10" borderId="38" xfId="0" applyNumberFormat="1" applyFont="1" applyFill="1" applyBorder="1" applyAlignment="1">
      <alignment vertical="center" wrapText="1"/>
    </xf>
    <xf numFmtId="3" fontId="69" fillId="10" borderId="23" xfId="0" applyNumberFormat="1" applyFont="1" applyFill="1" applyBorder="1" applyAlignment="1">
      <alignment vertical="center" wrapText="1"/>
    </xf>
    <xf numFmtId="3" fontId="103" fillId="10" borderId="23" xfId="0" applyNumberFormat="1" applyFont="1" applyFill="1" applyBorder="1" applyAlignment="1">
      <alignment vertical="center" wrapText="1"/>
    </xf>
    <xf numFmtId="0" fontId="103" fillId="0" borderId="54" xfId="0" applyFont="1" applyBorder="1" applyAlignment="1">
      <alignment vertical="center" wrapText="1"/>
    </xf>
    <xf numFmtId="3" fontId="100" fillId="41" borderId="67" xfId="0" applyNumberFormat="1" applyFont="1" applyFill="1" applyBorder="1" applyAlignment="1">
      <alignment vertical="center" wrapText="1"/>
    </xf>
    <xf numFmtId="3" fontId="138" fillId="41" borderId="54" xfId="0" applyNumberFormat="1" applyFont="1" applyFill="1" applyBorder="1" applyAlignment="1">
      <alignment vertical="center" wrapText="1"/>
    </xf>
    <xf numFmtId="3" fontId="102" fillId="41" borderId="54" xfId="0" applyNumberFormat="1" applyFont="1" applyFill="1" applyBorder="1" applyAlignment="1">
      <alignment vertical="center" wrapText="1"/>
    </xf>
    <xf numFmtId="0" fontId="114" fillId="9" borderId="79" xfId="0" applyFont="1" applyFill="1" applyBorder="1" applyAlignment="1">
      <alignment/>
    </xf>
    <xf numFmtId="3" fontId="69" fillId="10" borderId="67" xfId="0" applyNumberFormat="1" applyFont="1" applyFill="1" applyBorder="1" applyAlignment="1">
      <alignment vertical="center" wrapText="1"/>
    </xf>
    <xf numFmtId="3" fontId="69" fillId="10" borderId="54" xfId="0" applyNumberFormat="1" applyFont="1" applyFill="1" applyBorder="1" applyAlignment="1">
      <alignment vertical="center" wrapText="1"/>
    </xf>
    <xf numFmtId="3" fontId="103" fillId="10" borderId="54" xfId="0" applyNumberFormat="1" applyFont="1" applyFill="1" applyBorder="1" applyAlignment="1">
      <alignment vertical="center" wrapText="1"/>
    </xf>
    <xf numFmtId="0" fontId="43" fillId="0" borderId="23" xfId="113" applyFont="1" applyBorder="1" applyAlignment="1">
      <alignment horizontal="left" vertical="center" wrapText="1"/>
      <protection/>
    </xf>
    <xf numFmtId="0" fontId="43" fillId="0" borderId="23" xfId="113" applyFont="1" applyBorder="1" applyAlignment="1">
      <alignment vertical="center" wrapText="1"/>
      <protection/>
    </xf>
    <xf numFmtId="0" fontId="42" fillId="0" borderId="25" xfId="113" applyFont="1" applyBorder="1" applyAlignment="1">
      <alignment horizontal="left" vertical="center" wrapText="1"/>
      <protection/>
    </xf>
    <xf numFmtId="0" fontId="42" fillId="0" borderId="23" xfId="113" applyFont="1" applyBorder="1" applyAlignment="1">
      <alignment horizontal="left" vertical="center" wrapText="1"/>
      <protection/>
    </xf>
    <xf numFmtId="0" fontId="42" fillId="0" borderId="23" xfId="113" applyFont="1" applyBorder="1" applyAlignment="1">
      <alignment vertical="center" wrapText="1"/>
      <protection/>
    </xf>
    <xf numFmtId="3" fontId="102" fillId="41" borderId="24" xfId="0" applyNumberFormat="1" applyFont="1" applyFill="1" applyBorder="1" applyAlignment="1">
      <alignment vertical="center" wrapText="1"/>
    </xf>
    <xf numFmtId="0" fontId="42" fillId="0" borderId="24" xfId="113" applyFont="1" applyBorder="1" applyAlignment="1">
      <alignment vertical="center" wrapText="1"/>
      <protection/>
    </xf>
    <xf numFmtId="0" fontId="103" fillId="0" borderId="23" xfId="0" applyFont="1" applyBorder="1" applyAlignment="1">
      <alignment vertical="center" wrapText="1"/>
    </xf>
    <xf numFmtId="3" fontId="98" fillId="41" borderId="23" xfId="113" applyNumberFormat="1" applyFont="1" applyFill="1" applyBorder="1" applyAlignment="1">
      <alignment vertical="center" wrapText="1"/>
      <protection/>
    </xf>
    <xf numFmtId="3" fontId="139" fillId="41" borderId="23" xfId="113" applyNumberFormat="1" applyFont="1" applyFill="1" applyBorder="1" applyAlignment="1">
      <alignment vertical="center" wrapText="1"/>
      <protection/>
    </xf>
    <xf numFmtId="3" fontId="43" fillId="41" borderId="23" xfId="113" applyNumberFormat="1" applyFont="1" applyFill="1" applyBorder="1" applyAlignment="1">
      <alignment vertical="center" wrapText="1"/>
      <protection/>
    </xf>
    <xf numFmtId="3" fontId="45" fillId="20" borderId="0" xfId="0" applyNumberFormat="1" applyFont="1" applyFill="1" applyAlignment="1">
      <alignment/>
    </xf>
    <xf numFmtId="3" fontId="141" fillId="10" borderId="23" xfId="113" applyNumberFormat="1" applyFont="1" applyFill="1" applyBorder="1" applyAlignment="1">
      <alignment vertical="center" wrapText="1"/>
      <protection/>
    </xf>
    <xf numFmtId="3" fontId="139" fillId="10" borderId="23" xfId="113" applyNumberFormat="1" applyFont="1" applyFill="1" applyBorder="1" applyAlignment="1">
      <alignment vertical="center" wrapText="1"/>
      <protection/>
    </xf>
    <xf numFmtId="3" fontId="43" fillId="10" borderId="23" xfId="113" applyNumberFormat="1" applyFont="1" applyFill="1" applyBorder="1" applyAlignment="1">
      <alignment vertical="center" wrapText="1"/>
      <protection/>
    </xf>
    <xf numFmtId="0" fontId="114" fillId="20" borderId="0" xfId="0" applyFont="1" applyFill="1" applyAlignment="1">
      <alignment/>
    </xf>
    <xf numFmtId="3" fontId="43" fillId="10" borderId="0" xfId="113" applyNumberFormat="1" applyFont="1" applyFill="1" applyBorder="1" applyAlignment="1">
      <alignment vertical="center" wrapText="1"/>
      <protection/>
    </xf>
    <xf numFmtId="3" fontId="43" fillId="10" borderId="38" xfId="113" applyNumberFormat="1" applyFont="1" applyFill="1" applyBorder="1" applyAlignment="1">
      <alignment vertical="center" wrapText="1"/>
      <protection/>
    </xf>
    <xf numFmtId="3" fontId="102" fillId="41" borderId="38" xfId="113" applyNumberFormat="1" applyFont="1" applyFill="1" applyBorder="1" applyAlignment="1">
      <alignment vertical="center" wrapText="1"/>
      <protection/>
    </xf>
    <xf numFmtId="0" fontId="43" fillId="0" borderId="25" xfId="113" applyFont="1" applyBorder="1" applyAlignment="1">
      <alignment horizontal="left" vertical="center" wrapText="1"/>
      <protection/>
    </xf>
    <xf numFmtId="3" fontId="98" fillId="41" borderId="114" xfId="113" applyNumberFormat="1" applyFont="1" applyFill="1" applyBorder="1" applyAlignment="1">
      <alignment vertical="center" wrapText="1"/>
      <protection/>
    </xf>
    <xf numFmtId="3" fontId="139" fillId="41" borderId="25" xfId="113" applyNumberFormat="1" applyFont="1" applyFill="1" applyBorder="1" applyAlignment="1">
      <alignment vertical="center" wrapText="1"/>
      <protection/>
    </xf>
    <xf numFmtId="3" fontId="43" fillId="41" borderId="25" xfId="113" applyNumberFormat="1" applyFont="1" applyFill="1" applyBorder="1" applyAlignment="1">
      <alignment vertical="center" wrapText="1"/>
      <protection/>
    </xf>
    <xf numFmtId="3" fontId="102" fillId="41" borderId="37" xfId="113" applyNumberFormat="1" applyFont="1" applyFill="1" applyBorder="1" applyAlignment="1">
      <alignment vertical="center" wrapText="1"/>
      <protection/>
    </xf>
    <xf numFmtId="3" fontId="98" fillId="10" borderId="25" xfId="113" applyNumberFormat="1" applyFont="1" applyFill="1" applyBorder="1" applyAlignment="1">
      <alignment vertical="center" wrapText="1"/>
      <protection/>
    </xf>
    <xf numFmtId="3" fontId="139" fillId="10" borderId="25" xfId="113" applyNumberFormat="1" applyFont="1" applyFill="1" applyBorder="1" applyAlignment="1">
      <alignment vertical="center" wrapText="1"/>
      <protection/>
    </xf>
    <xf numFmtId="3" fontId="43" fillId="10" borderId="25" xfId="113" applyNumberFormat="1" applyFont="1" applyFill="1" applyBorder="1" applyAlignment="1">
      <alignment vertical="center" wrapText="1"/>
      <protection/>
    </xf>
    <xf numFmtId="3" fontId="102" fillId="10" borderId="37" xfId="113" applyNumberFormat="1" applyFont="1" applyFill="1" applyBorder="1" applyAlignment="1">
      <alignment vertical="center" wrapText="1"/>
      <protection/>
    </xf>
    <xf numFmtId="3" fontId="98" fillId="41" borderId="0" xfId="113" applyNumberFormat="1" applyFont="1" applyFill="1" applyBorder="1" applyAlignment="1">
      <alignment vertical="center" wrapText="1"/>
      <protection/>
    </xf>
    <xf numFmtId="3" fontId="102" fillId="41" borderId="38" xfId="113" applyNumberFormat="1" applyFont="1" applyFill="1" applyBorder="1" applyAlignment="1">
      <alignment vertical="center" wrapText="1"/>
      <protection/>
    </xf>
    <xf numFmtId="3" fontId="98" fillId="10" borderId="23" xfId="113" applyNumberFormat="1" applyFont="1" applyFill="1" applyBorder="1" applyAlignment="1">
      <alignment vertical="center" wrapText="1"/>
      <protection/>
    </xf>
    <xf numFmtId="3" fontId="102" fillId="10" borderId="38" xfId="113" applyNumberFormat="1" applyFont="1" applyFill="1" applyBorder="1" applyAlignment="1">
      <alignment vertical="center" wrapText="1"/>
      <protection/>
    </xf>
    <xf numFmtId="0" fontId="112" fillId="0" borderId="23" xfId="113" applyFont="1" applyBorder="1" applyAlignment="1">
      <alignment horizontal="left" vertical="center" wrapText="1"/>
      <protection/>
    </xf>
    <xf numFmtId="0" fontId="43" fillId="0" borderId="24" xfId="113" applyFont="1" applyBorder="1" applyAlignment="1">
      <alignment vertical="center" wrapText="1"/>
      <protection/>
    </xf>
    <xf numFmtId="3" fontId="98" fillId="41" borderId="51" xfId="113" applyNumberFormat="1" applyFont="1" applyFill="1" applyBorder="1" applyAlignment="1">
      <alignment vertical="center" wrapText="1"/>
      <protection/>
    </xf>
    <xf numFmtId="3" fontId="139" fillId="41" borderId="24" xfId="113" applyNumberFormat="1" applyFont="1" applyFill="1" applyBorder="1" applyAlignment="1">
      <alignment vertical="center" wrapText="1"/>
      <protection/>
    </xf>
    <xf numFmtId="3" fontId="43" fillId="41" borderId="24" xfId="113" applyNumberFormat="1" applyFont="1" applyFill="1" applyBorder="1" applyAlignment="1">
      <alignment vertical="center" wrapText="1"/>
      <protection/>
    </xf>
    <xf numFmtId="3" fontId="102" fillId="41" borderId="58" xfId="113" applyNumberFormat="1" applyFont="1" applyFill="1" applyBorder="1" applyAlignment="1">
      <alignment vertical="center" wrapText="1"/>
      <protection/>
    </xf>
    <xf numFmtId="3" fontId="98" fillId="10" borderId="24" xfId="113" applyNumberFormat="1" applyFont="1" applyFill="1" applyBorder="1" applyAlignment="1">
      <alignment vertical="center" wrapText="1"/>
      <protection/>
    </xf>
    <xf numFmtId="3" fontId="139" fillId="10" borderId="24" xfId="113" applyNumberFormat="1" applyFont="1" applyFill="1" applyBorder="1" applyAlignment="1">
      <alignment vertical="center" wrapText="1"/>
      <protection/>
    </xf>
    <xf numFmtId="3" fontId="43" fillId="10" borderId="24" xfId="113" applyNumberFormat="1" applyFont="1" applyFill="1" applyBorder="1" applyAlignment="1">
      <alignment vertical="center" wrapText="1"/>
      <protection/>
    </xf>
    <xf numFmtId="3" fontId="102" fillId="10" borderId="58" xfId="113" applyNumberFormat="1" applyFont="1" applyFill="1" applyBorder="1" applyAlignment="1">
      <alignment vertical="center" wrapText="1"/>
      <protection/>
    </xf>
    <xf numFmtId="3" fontId="98" fillId="41" borderId="58" xfId="113" applyNumberFormat="1" applyFont="1" applyFill="1" applyBorder="1" applyAlignment="1">
      <alignment vertical="center" wrapText="1"/>
      <protection/>
    </xf>
    <xf numFmtId="3" fontId="43" fillId="41" borderId="24" xfId="113" applyNumberFormat="1" applyFont="1" applyFill="1" applyBorder="1" applyAlignment="1">
      <alignment vertical="center"/>
      <protection/>
    </xf>
    <xf numFmtId="3" fontId="102" fillId="41" borderId="58" xfId="113" applyNumberFormat="1" applyFont="1" applyFill="1" applyBorder="1" applyAlignment="1">
      <alignment vertical="center"/>
      <protection/>
    </xf>
    <xf numFmtId="3" fontId="43" fillId="10" borderId="24" xfId="113" applyNumberFormat="1" applyFont="1" applyFill="1" applyBorder="1" applyAlignment="1">
      <alignment vertical="center"/>
      <protection/>
    </xf>
    <xf numFmtId="3" fontId="102" fillId="10" borderId="58" xfId="113" applyNumberFormat="1" applyFont="1" applyFill="1" applyBorder="1" applyAlignment="1">
      <alignment vertical="center"/>
      <protection/>
    </xf>
    <xf numFmtId="3" fontId="98" fillId="41" borderId="38" xfId="113" applyNumberFormat="1" applyFont="1" applyFill="1" applyBorder="1" applyAlignment="1">
      <alignment vertical="center" wrapText="1"/>
      <protection/>
    </xf>
    <xf numFmtId="3" fontId="43" fillId="41" borderId="23" xfId="113" applyNumberFormat="1" applyFont="1" applyFill="1" applyBorder="1" applyAlignment="1">
      <alignment vertical="center"/>
      <protection/>
    </xf>
    <xf numFmtId="3" fontId="102" fillId="41" borderId="38" xfId="113" applyNumberFormat="1" applyFont="1" applyFill="1" applyBorder="1" applyAlignment="1">
      <alignment vertical="center"/>
      <protection/>
    </xf>
    <xf numFmtId="3" fontId="43" fillId="10" borderId="23" xfId="113" applyNumberFormat="1" applyFont="1" applyFill="1" applyBorder="1" applyAlignment="1">
      <alignment vertical="center"/>
      <protection/>
    </xf>
    <xf numFmtId="3" fontId="102" fillId="10" borderId="38" xfId="113" applyNumberFormat="1" applyFont="1" applyFill="1" applyBorder="1" applyAlignment="1">
      <alignment vertical="center"/>
      <protection/>
    </xf>
    <xf numFmtId="3" fontId="98" fillId="41" borderId="37" xfId="113" applyNumberFormat="1" applyFont="1" applyFill="1" applyBorder="1" applyAlignment="1">
      <alignment vertical="center" wrapText="1"/>
      <protection/>
    </xf>
    <xf numFmtId="3" fontId="102" fillId="41" borderId="25" xfId="113" applyNumberFormat="1" applyFont="1" applyFill="1" applyBorder="1" applyAlignment="1">
      <alignment vertical="center" wrapText="1"/>
      <protection/>
    </xf>
    <xf numFmtId="3" fontId="102" fillId="10" borderId="25" xfId="113" applyNumberFormat="1" applyFont="1" applyFill="1" applyBorder="1" applyAlignment="1">
      <alignment vertical="center" wrapText="1"/>
      <protection/>
    </xf>
    <xf numFmtId="3" fontId="102" fillId="41" borderId="23" xfId="113" applyNumberFormat="1" applyFont="1" applyFill="1" applyBorder="1" applyAlignment="1">
      <alignment vertical="center" wrapText="1"/>
      <protection/>
    </xf>
    <xf numFmtId="3" fontId="102" fillId="10" borderId="23" xfId="113" applyNumberFormat="1" applyFont="1" applyFill="1" applyBorder="1" applyAlignment="1">
      <alignment vertical="center" wrapText="1"/>
      <protection/>
    </xf>
    <xf numFmtId="3" fontId="98" fillId="41" borderId="24" xfId="113" applyNumberFormat="1" applyFont="1" applyFill="1" applyBorder="1" applyAlignment="1">
      <alignment vertical="center" wrapText="1"/>
      <protection/>
    </xf>
    <xf numFmtId="3" fontId="102" fillId="41" borderId="24" xfId="113" applyNumberFormat="1" applyFont="1" applyFill="1" applyBorder="1" applyAlignment="1">
      <alignment vertical="center" wrapText="1"/>
      <protection/>
    </xf>
    <xf numFmtId="3" fontId="43" fillId="10" borderId="51" xfId="113" applyNumberFormat="1" applyFont="1" applyFill="1" applyBorder="1" applyAlignment="1">
      <alignment vertical="center" wrapText="1"/>
      <protection/>
    </xf>
    <xf numFmtId="3" fontId="102" fillId="10" borderId="24" xfId="113" applyNumberFormat="1" applyFont="1" applyFill="1" applyBorder="1" applyAlignment="1">
      <alignment vertical="center" wrapText="1"/>
      <protection/>
    </xf>
    <xf numFmtId="0" fontId="103" fillId="0" borderId="25" xfId="0" applyFont="1" applyBorder="1" applyAlignment="1">
      <alignment vertical="center" wrapText="1"/>
    </xf>
    <xf numFmtId="3" fontId="100" fillId="41" borderId="37" xfId="0" applyNumberFormat="1" applyFont="1" applyFill="1" applyBorder="1" applyAlignment="1">
      <alignment vertical="center" wrapText="1"/>
    </xf>
    <xf numFmtId="3" fontId="138" fillId="41" borderId="25" xfId="0" applyNumberFormat="1" applyFont="1" applyFill="1" applyBorder="1" applyAlignment="1">
      <alignment vertical="center" wrapText="1"/>
    </xf>
    <xf numFmtId="3" fontId="69" fillId="10" borderId="25" xfId="0" applyNumberFormat="1" applyFont="1" applyFill="1" applyBorder="1" applyAlignment="1">
      <alignment vertical="center" wrapText="1"/>
    </xf>
    <xf numFmtId="3" fontId="103" fillId="10" borderId="25" xfId="0" applyNumberFormat="1" applyFont="1" applyFill="1" applyBorder="1" applyAlignment="1">
      <alignment vertical="center" wrapText="1"/>
    </xf>
    <xf numFmtId="1" fontId="102" fillId="41" borderId="23" xfId="0" applyNumberFormat="1" applyFont="1" applyFill="1" applyBorder="1" applyAlignment="1">
      <alignment vertical="center" wrapText="1"/>
    </xf>
    <xf numFmtId="1" fontId="103" fillId="10" borderId="23" xfId="0" applyNumberFormat="1" applyFont="1" applyFill="1" applyBorder="1" applyAlignment="1">
      <alignment vertical="center" wrapText="1"/>
    </xf>
    <xf numFmtId="0" fontId="103" fillId="0" borderId="24" xfId="0" applyFont="1" applyBorder="1" applyAlignment="1">
      <alignment vertical="center" wrapText="1"/>
    </xf>
    <xf numFmtId="3" fontId="100" fillId="41" borderId="58" xfId="0" applyNumberFormat="1" applyFont="1" applyFill="1" applyBorder="1" applyAlignment="1">
      <alignment vertical="center" wrapText="1"/>
    </xf>
    <xf numFmtId="3" fontId="138" fillId="41" borderId="24" xfId="0" applyNumberFormat="1" applyFont="1" applyFill="1" applyBorder="1" applyAlignment="1">
      <alignment vertical="center" wrapText="1"/>
    </xf>
    <xf numFmtId="1" fontId="102" fillId="41" borderId="24" xfId="0" applyNumberFormat="1" applyFont="1" applyFill="1" applyBorder="1" applyAlignment="1">
      <alignment vertical="center" wrapText="1"/>
    </xf>
    <xf numFmtId="3" fontId="69" fillId="10" borderId="24" xfId="0" applyNumberFormat="1" applyFont="1" applyFill="1" applyBorder="1" applyAlignment="1">
      <alignment vertical="center" wrapText="1"/>
    </xf>
    <xf numFmtId="1" fontId="103" fillId="10" borderId="24" xfId="0" applyNumberFormat="1" applyFont="1" applyFill="1" applyBorder="1" applyAlignment="1">
      <alignment vertical="center" wrapText="1"/>
    </xf>
    <xf numFmtId="0" fontId="126" fillId="0" borderId="23" xfId="0" applyFont="1" applyBorder="1" applyAlignment="1">
      <alignment vertical="center" wrapText="1"/>
    </xf>
    <xf numFmtId="3" fontId="22" fillId="41" borderId="38" xfId="113" applyNumberFormat="1" applyFont="1" applyFill="1" applyBorder="1" applyAlignment="1">
      <alignment vertical="center" wrapText="1"/>
      <protection/>
    </xf>
    <xf numFmtId="3" fontId="77" fillId="41" borderId="23" xfId="113" applyNumberFormat="1" applyFont="1" applyFill="1" applyBorder="1" applyAlignment="1">
      <alignment vertical="center" wrapText="1"/>
      <protection/>
    </xf>
    <xf numFmtId="3" fontId="8" fillId="41" borderId="53" xfId="113" applyNumberFormat="1" applyFont="1" applyFill="1" applyBorder="1" applyAlignment="1">
      <alignment vertical="center" wrapText="1"/>
      <protection/>
    </xf>
    <xf numFmtId="3" fontId="29" fillId="41" borderId="23" xfId="113" applyNumberFormat="1" applyFont="1" applyFill="1" applyBorder="1" applyAlignment="1">
      <alignment vertical="center" wrapText="1"/>
      <protection/>
    </xf>
    <xf numFmtId="3" fontId="22" fillId="10" borderId="23" xfId="113" applyNumberFormat="1" applyFont="1" applyFill="1" applyBorder="1" applyAlignment="1">
      <alignment vertical="center" wrapText="1"/>
      <protection/>
    </xf>
    <xf numFmtId="3" fontId="77" fillId="10" borderId="23" xfId="113" applyNumberFormat="1" applyFont="1" applyFill="1" applyBorder="1" applyAlignment="1">
      <alignment vertical="center" wrapText="1"/>
      <protection/>
    </xf>
    <xf numFmtId="3" fontId="8" fillId="10" borderId="53" xfId="113" applyNumberFormat="1" applyFont="1" applyFill="1" applyBorder="1" applyAlignment="1">
      <alignment vertical="center" wrapText="1"/>
      <protection/>
    </xf>
    <xf numFmtId="3" fontId="29" fillId="10" borderId="23" xfId="113" applyNumberFormat="1" applyFont="1" applyFill="1" applyBorder="1" applyAlignment="1">
      <alignment vertical="center" wrapText="1"/>
      <protection/>
    </xf>
    <xf numFmtId="3" fontId="69" fillId="41" borderId="53" xfId="113" applyNumberFormat="1" applyFont="1" applyFill="1" applyBorder="1" applyAlignment="1">
      <alignment vertical="center" wrapText="1"/>
      <protection/>
    </xf>
    <xf numFmtId="3" fontId="69" fillId="10" borderId="53" xfId="113" applyNumberFormat="1" applyFont="1" applyFill="1" applyBorder="1" applyAlignment="1">
      <alignment vertical="center" wrapText="1"/>
      <protection/>
    </xf>
    <xf numFmtId="0" fontId="126" fillId="0" borderId="54" xfId="0" applyFont="1" applyBorder="1" applyAlignment="1">
      <alignment vertical="center" wrapText="1"/>
    </xf>
    <xf numFmtId="3" fontId="22" fillId="41" borderId="67" xfId="113" applyNumberFormat="1" applyFont="1" applyFill="1" applyBorder="1" applyAlignment="1">
      <alignment vertical="center" wrapText="1"/>
      <protection/>
    </xf>
    <xf numFmtId="3" fontId="77" fillId="41" borderId="54" xfId="113" applyNumberFormat="1" applyFont="1" applyFill="1" applyBorder="1" applyAlignment="1">
      <alignment vertical="center" wrapText="1"/>
      <protection/>
    </xf>
    <xf numFmtId="3" fontId="8" fillId="41" borderId="83" xfId="113" applyNumberFormat="1" applyFont="1" applyFill="1" applyBorder="1" applyAlignment="1">
      <alignment vertical="center" wrapText="1"/>
      <protection/>
    </xf>
    <xf numFmtId="3" fontId="29" fillId="41" borderId="54" xfId="113" applyNumberFormat="1" applyFont="1" applyFill="1" applyBorder="1" applyAlignment="1">
      <alignment vertical="center" wrapText="1"/>
      <protection/>
    </xf>
    <xf numFmtId="3" fontId="22" fillId="10" borderId="54" xfId="113" applyNumberFormat="1" applyFont="1" applyFill="1" applyBorder="1" applyAlignment="1">
      <alignment vertical="center" wrapText="1"/>
      <protection/>
    </xf>
    <xf numFmtId="3" fontId="77" fillId="10" borderId="54" xfId="113" applyNumberFormat="1" applyFont="1" applyFill="1" applyBorder="1" applyAlignment="1">
      <alignment vertical="center" wrapText="1"/>
      <protection/>
    </xf>
    <xf numFmtId="3" fontId="8" fillId="10" borderId="83" xfId="113" applyNumberFormat="1" applyFont="1" applyFill="1" applyBorder="1" applyAlignment="1">
      <alignment vertical="center" wrapText="1"/>
      <protection/>
    </xf>
    <xf numFmtId="3" fontId="29" fillId="10" borderId="54" xfId="113" applyNumberFormat="1" applyFont="1" applyFill="1" applyBorder="1" applyAlignment="1">
      <alignment vertical="center" wrapText="1"/>
      <protection/>
    </xf>
    <xf numFmtId="3" fontId="101" fillId="41" borderId="39" xfId="0" applyNumberFormat="1" applyFont="1" applyFill="1" applyBorder="1" applyAlignment="1">
      <alignment/>
    </xf>
    <xf numFmtId="3" fontId="142" fillId="41" borderId="39" xfId="0" applyNumberFormat="1" applyFont="1" applyFill="1" applyBorder="1" applyAlignment="1">
      <alignment/>
    </xf>
    <xf numFmtId="3" fontId="46" fillId="41" borderId="111" xfId="0" applyNumberFormat="1" applyFont="1" applyFill="1" applyBorder="1" applyAlignment="1">
      <alignment/>
    </xf>
    <xf numFmtId="3" fontId="70" fillId="41" borderId="40" xfId="0" applyNumberFormat="1" applyFont="1" applyFill="1" applyBorder="1" applyAlignment="1">
      <alignment/>
    </xf>
    <xf numFmtId="3" fontId="69" fillId="41" borderId="69" xfId="0" applyNumberFormat="1" applyFont="1" applyFill="1" applyBorder="1" applyAlignment="1">
      <alignment horizontal="right"/>
    </xf>
    <xf numFmtId="3" fontId="106" fillId="55" borderId="19" xfId="0" applyNumberFormat="1" applyFont="1" applyFill="1" applyBorder="1" applyAlignment="1">
      <alignment/>
    </xf>
    <xf numFmtId="3" fontId="101" fillId="10" borderId="39" xfId="0" applyNumberFormat="1" applyFont="1" applyFill="1" applyBorder="1" applyAlignment="1">
      <alignment/>
    </xf>
    <xf numFmtId="3" fontId="46" fillId="10" borderId="111" xfId="0" applyNumberFormat="1" applyFont="1" applyFill="1" applyBorder="1" applyAlignment="1">
      <alignment/>
    </xf>
    <xf numFmtId="3" fontId="70" fillId="10" borderId="40" xfId="0" applyNumberFormat="1" applyFont="1" applyFill="1" applyBorder="1" applyAlignment="1">
      <alignment/>
    </xf>
    <xf numFmtId="3" fontId="69" fillId="10" borderId="69" xfId="0" applyNumberFormat="1" applyFont="1" applyFill="1" applyBorder="1" applyAlignment="1">
      <alignment horizontal="right"/>
    </xf>
    <xf numFmtId="3" fontId="106" fillId="55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Alignment="1">
      <alignment/>
    </xf>
    <xf numFmtId="3" fontId="102" fillId="41" borderId="23" xfId="113" applyNumberFormat="1" applyFont="1" applyFill="1" applyBorder="1" applyAlignment="1">
      <alignment vertical="center" wrapText="1"/>
      <protection/>
    </xf>
    <xf numFmtId="3" fontId="46" fillId="10" borderId="48" xfId="113" applyNumberFormat="1" applyFont="1" applyFill="1" applyBorder="1" applyAlignment="1">
      <alignment horizontal="right" vertical="center" wrapText="1"/>
      <protection/>
    </xf>
    <xf numFmtId="3" fontId="102" fillId="0" borderId="25" xfId="113" applyNumberFormat="1" applyFont="1" applyBorder="1" applyAlignment="1">
      <alignment vertical="center" wrapText="1"/>
      <protection/>
    </xf>
    <xf numFmtId="3" fontId="102" fillId="0" borderId="114" xfId="113" applyNumberFormat="1" applyFont="1" applyBorder="1" applyAlignment="1">
      <alignment vertical="center" wrapText="1"/>
      <protection/>
    </xf>
    <xf numFmtId="0" fontId="116" fillId="0" borderId="23" xfId="113" applyFont="1" applyBorder="1" applyAlignment="1">
      <alignment horizontal="left" vertical="center" wrapText="1"/>
      <protection/>
    </xf>
    <xf numFmtId="3" fontId="102" fillId="0" borderId="38" xfId="113" applyNumberFormat="1" applyFont="1" applyBorder="1" applyAlignment="1">
      <alignment vertical="center" wrapText="1"/>
      <protection/>
    </xf>
    <xf numFmtId="3" fontId="102" fillId="41" borderId="25" xfId="113" applyNumberFormat="1" applyFont="1" applyFill="1" applyBorder="1" applyAlignment="1">
      <alignment vertical="center" wrapText="1"/>
      <protection/>
    </xf>
    <xf numFmtId="3" fontId="98" fillId="41" borderId="25" xfId="113" applyNumberFormat="1" applyFont="1" applyFill="1" applyBorder="1" applyAlignment="1">
      <alignment vertical="center" wrapText="1"/>
      <protection/>
    </xf>
    <xf numFmtId="3" fontId="98" fillId="41" borderId="23" xfId="113" applyNumberFormat="1" applyFont="1" applyFill="1" applyBorder="1" applyAlignment="1">
      <alignment vertical="center" wrapText="1"/>
      <protection/>
    </xf>
    <xf numFmtId="3" fontId="98" fillId="41" borderId="38" xfId="113" applyNumberFormat="1" applyFont="1" applyFill="1" applyBorder="1" applyAlignment="1">
      <alignment vertical="center" wrapText="1"/>
      <protection/>
    </xf>
    <xf numFmtId="3" fontId="98" fillId="41" borderId="24" xfId="113" applyNumberFormat="1" applyFont="1" applyFill="1" applyBorder="1" applyAlignment="1">
      <alignment vertical="center" wrapText="1"/>
      <protection/>
    </xf>
    <xf numFmtId="3" fontId="102" fillId="41" borderId="114" xfId="113" applyNumberFormat="1" applyFont="1" applyFill="1" applyBorder="1" applyAlignment="1">
      <alignment vertical="center" wrapText="1"/>
      <protection/>
    </xf>
    <xf numFmtId="3" fontId="102" fillId="41" borderId="115" xfId="113" applyNumberFormat="1" applyFont="1" applyFill="1" applyBorder="1" applyAlignment="1">
      <alignment vertical="center" wrapText="1"/>
      <protection/>
    </xf>
    <xf numFmtId="3" fontId="102" fillId="41" borderId="116" xfId="113" applyNumberFormat="1" applyFont="1" applyFill="1" applyBorder="1" applyAlignment="1">
      <alignment vertical="center" wrapText="1"/>
      <protection/>
    </xf>
    <xf numFmtId="3" fontId="103" fillId="41" borderId="58" xfId="113" applyNumberFormat="1" applyFont="1" applyFill="1" applyBorder="1" applyAlignment="1">
      <alignment vertical="center" wrapText="1"/>
      <protection/>
    </xf>
    <xf numFmtId="3" fontId="102" fillId="41" borderId="25" xfId="0" applyNumberFormat="1" applyFont="1" applyFill="1" applyBorder="1" applyAlignment="1">
      <alignment vertical="center" wrapText="1"/>
    </xf>
    <xf numFmtId="3" fontId="102" fillId="0" borderId="0" xfId="113" applyNumberFormat="1" applyFont="1" applyBorder="1" applyAlignment="1">
      <alignment vertical="center" wrapText="1"/>
      <protection/>
    </xf>
    <xf numFmtId="0" fontId="104" fillId="0" borderId="29" xfId="0" applyFont="1" applyBorder="1" applyAlignment="1">
      <alignment/>
    </xf>
    <xf numFmtId="0" fontId="104" fillId="0" borderId="19" xfId="0" applyFont="1" applyBorder="1" applyAlignment="1">
      <alignment/>
    </xf>
    <xf numFmtId="0" fontId="46" fillId="12" borderId="27" xfId="0" applyFont="1" applyFill="1" applyBorder="1" applyAlignment="1">
      <alignment horizontal="center" wrapText="1"/>
    </xf>
    <xf numFmtId="0" fontId="46" fillId="12" borderId="32" xfId="0" applyFont="1" applyFill="1" applyBorder="1" applyAlignment="1">
      <alignment horizontal="center" wrapText="1"/>
    </xf>
    <xf numFmtId="0" fontId="46" fillId="10" borderId="27" xfId="0" applyFont="1" applyFill="1" applyBorder="1" applyAlignment="1">
      <alignment horizontal="center" wrapText="1"/>
    </xf>
    <xf numFmtId="0" fontId="46" fillId="10" borderId="32" xfId="0" applyFont="1" applyFill="1" applyBorder="1" applyAlignment="1">
      <alignment horizontal="center" wrapText="1"/>
    </xf>
    <xf numFmtId="0" fontId="64" fillId="56" borderId="86" xfId="0" applyFont="1" applyFill="1" applyBorder="1" applyAlignment="1">
      <alignment horizontal="center" wrapText="1"/>
    </xf>
    <xf numFmtId="0" fontId="64" fillId="56" borderId="28" xfId="0" applyFont="1" applyFill="1" applyBorder="1" applyAlignment="1">
      <alignment horizontal="center" wrapText="1"/>
    </xf>
    <xf numFmtId="0" fontId="64" fillId="56" borderId="41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114" fillId="39" borderId="20" xfId="0" applyFont="1" applyFill="1" applyBorder="1" applyAlignment="1">
      <alignment horizontal="center"/>
    </xf>
    <xf numFmtId="0" fontId="120" fillId="39" borderId="24" xfId="0" applyFont="1" applyFill="1" applyBorder="1" applyAlignment="1">
      <alignment horizontal="left" vertical="center"/>
    </xf>
    <xf numFmtId="167" fontId="121" fillId="39" borderId="24" xfId="0" applyNumberFormat="1" applyFont="1" applyFill="1" applyBorder="1" applyAlignment="1">
      <alignment/>
    </xf>
    <xf numFmtId="167" fontId="121" fillId="39" borderId="24" xfId="0" applyNumberFormat="1" applyFont="1" applyFill="1" applyBorder="1" applyAlignment="1">
      <alignment horizontal="right"/>
    </xf>
    <xf numFmtId="167" fontId="121" fillId="39" borderId="81" xfId="0" applyNumberFormat="1" applyFont="1" applyFill="1" applyBorder="1" applyAlignment="1">
      <alignment horizontal="right"/>
    </xf>
    <xf numFmtId="3" fontId="121" fillId="39" borderId="24" xfId="0" applyNumberFormat="1" applyFont="1" applyFill="1" applyBorder="1" applyAlignment="1">
      <alignment/>
    </xf>
    <xf numFmtId="3" fontId="121" fillId="39" borderId="24" xfId="0" applyNumberFormat="1" applyFont="1" applyFill="1" applyBorder="1" applyAlignment="1">
      <alignment horizontal="right"/>
    </xf>
    <xf numFmtId="3" fontId="121" fillId="39" borderId="51" xfId="0" applyNumberFormat="1" applyFont="1" applyFill="1" applyBorder="1" applyAlignment="1">
      <alignment horizontal="right"/>
    </xf>
    <xf numFmtId="167" fontId="114" fillId="39" borderId="20" xfId="0" applyNumberFormat="1" applyFont="1" applyFill="1" applyBorder="1" applyAlignment="1">
      <alignment/>
    </xf>
    <xf numFmtId="167" fontId="114" fillId="39" borderId="24" xfId="0" applyNumberFormat="1" applyFont="1" applyFill="1" applyBorder="1" applyAlignment="1">
      <alignment/>
    </xf>
    <xf numFmtId="167" fontId="45" fillId="39" borderId="49" xfId="0" applyNumberFormat="1" applyFont="1" applyFill="1" applyBorder="1" applyAlignment="1">
      <alignment/>
    </xf>
    <xf numFmtId="167" fontId="114" fillId="39" borderId="81" xfId="0" applyNumberFormat="1" applyFont="1" applyFill="1" applyBorder="1" applyAlignment="1">
      <alignment/>
    </xf>
    <xf numFmtId="167" fontId="45" fillId="39" borderId="58" xfId="0" applyNumberFormat="1" applyFont="1" applyFill="1" applyBorder="1" applyAlignment="1">
      <alignment/>
    </xf>
    <xf numFmtId="0" fontId="114" fillId="0" borderId="86" xfId="0" applyFont="1" applyBorder="1" applyAlignment="1">
      <alignment horizontal="center"/>
    </xf>
    <xf numFmtId="0" fontId="120" fillId="0" borderId="28" xfId="0" applyFont="1" applyBorder="1" applyAlignment="1">
      <alignment/>
    </xf>
    <xf numFmtId="167" fontId="121" fillId="41" borderId="28" xfId="0" applyNumberFormat="1" applyFont="1" applyFill="1" applyBorder="1" applyAlignment="1">
      <alignment/>
    </xf>
    <xf numFmtId="167" fontId="121" fillId="41" borderId="28" xfId="0" applyNumberFormat="1" applyFont="1" applyFill="1" applyBorder="1" applyAlignment="1">
      <alignment horizontal="right"/>
    </xf>
    <xf numFmtId="3" fontId="114" fillId="56" borderId="86" xfId="0" applyNumberFormat="1" applyFont="1" applyFill="1" applyBorder="1" applyAlignment="1">
      <alignment/>
    </xf>
    <xf numFmtId="3" fontId="114" fillId="56" borderId="28" xfId="0" applyNumberFormat="1" applyFont="1" applyFill="1" applyBorder="1" applyAlignment="1">
      <alignment/>
    </xf>
    <xf numFmtId="3" fontId="45" fillId="56" borderId="41" xfId="0" applyNumberFormat="1" applyFont="1" applyFill="1" applyBorder="1" applyAlignment="1">
      <alignment/>
    </xf>
    <xf numFmtId="3" fontId="114" fillId="56" borderId="82" xfId="0" applyNumberFormat="1" applyFont="1" applyFill="1" applyBorder="1" applyAlignment="1">
      <alignment/>
    </xf>
    <xf numFmtId="3" fontId="45" fillId="56" borderId="42" xfId="0" applyNumberFormat="1" applyFont="1" applyFill="1" applyBorder="1" applyAlignment="1">
      <alignment/>
    </xf>
    <xf numFmtId="0" fontId="120" fillId="0" borderId="28" xfId="0" applyFont="1" applyBorder="1" applyAlignment="1">
      <alignment horizontal="justify" vertical="top" wrapText="1"/>
    </xf>
    <xf numFmtId="0" fontId="120" fillId="0" borderId="28" xfId="0" applyFont="1" applyBorder="1" applyAlignment="1">
      <alignment vertical="top" wrapText="1"/>
    </xf>
    <xf numFmtId="0" fontId="120" fillId="56" borderId="28" xfId="0" applyFont="1" applyFill="1" applyBorder="1" applyAlignment="1">
      <alignment horizontal="justify" vertical="top" wrapText="1"/>
    </xf>
    <xf numFmtId="167" fontId="121" fillId="39" borderId="28" xfId="0" applyNumberFormat="1" applyFont="1" applyFill="1" applyBorder="1" applyAlignment="1">
      <alignment horizontal="right"/>
    </xf>
    <xf numFmtId="3" fontId="114" fillId="39" borderId="86" xfId="0" applyNumberFormat="1" applyFont="1" applyFill="1" applyBorder="1" applyAlignment="1">
      <alignment/>
    </xf>
    <xf numFmtId="3" fontId="114" fillId="39" borderId="28" xfId="0" applyNumberFormat="1" applyFont="1" applyFill="1" applyBorder="1" applyAlignment="1">
      <alignment/>
    </xf>
    <xf numFmtId="3" fontId="45" fillId="39" borderId="41" xfId="0" applyNumberFormat="1" applyFont="1" applyFill="1" applyBorder="1" applyAlignment="1">
      <alignment/>
    </xf>
    <xf numFmtId="3" fontId="114" fillId="39" borderId="82" xfId="0" applyNumberFormat="1" applyFont="1" applyFill="1" applyBorder="1" applyAlignment="1">
      <alignment/>
    </xf>
    <xf numFmtId="3" fontId="45" fillId="39" borderId="42" xfId="0" applyNumberFormat="1" applyFont="1" applyFill="1" applyBorder="1" applyAlignment="1">
      <alignment/>
    </xf>
    <xf numFmtId="167" fontId="121" fillId="41" borderId="28" xfId="0" applyNumberFormat="1" applyFont="1" applyFill="1" applyBorder="1" applyAlignment="1">
      <alignment horizontal="right" vertical="center"/>
    </xf>
    <xf numFmtId="167" fontId="121" fillId="41" borderId="28" xfId="0" applyNumberFormat="1" applyFont="1" applyFill="1" applyBorder="1" applyAlignment="1">
      <alignment horizontal="right" vertical="center" wrapText="1"/>
    </xf>
    <xf numFmtId="0" fontId="114" fillId="56" borderId="86" xfId="0" applyFont="1" applyFill="1" applyBorder="1" applyAlignment="1">
      <alignment horizontal="center"/>
    </xf>
    <xf numFmtId="167" fontId="121" fillId="23" borderId="28" xfId="0" applyNumberFormat="1" applyFont="1" applyFill="1" applyBorder="1" applyAlignment="1">
      <alignment/>
    </xf>
    <xf numFmtId="167" fontId="121" fillId="23" borderId="28" xfId="0" applyNumberFormat="1" applyFont="1" applyFill="1" applyBorder="1" applyAlignment="1">
      <alignment horizontal="right" vertical="center"/>
    </xf>
    <xf numFmtId="167" fontId="121" fillId="23" borderId="28" xfId="0" applyNumberFormat="1" applyFont="1" applyFill="1" applyBorder="1" applyAlignment="1">
      <alignment horizontal="right" vertical="center" wrapText="1"/>
    </xf>
    <xf numFmtId="3" fontId="121" fillId="39" borderId="82" xfId="0" applyNumberFormat="1" applyFont="1" applyFill="1" applyBorder="1" applyAlignment="1">
      <alignment horizontal="right"/>
    </xf>
    <xf numFmtId="3" fontId="121" fillId="39" borderId="47" xfId="0" applyNumberFormat="1" applyFont="1" applyFill="1" applyBorder="1" applyAlignment="1">
      <alignment horizontal="right"/>
    </xf>
    <xf numFmtId="0" fontId="122" fillId="56" borderId="28" xfId="0" applyFont="1" applyFill="1" applyBorder="1" applyAlignment="1">
      <alignment horizontal="justify" vertical="top" wrapText="1"/>
    </xf>
    <xf numFmtId="167" fontId="114" fillId="41" borderId="28" xfId="0" applyNumberFormat="1" applyFont="1" applyFill="1" applyBorder="1" applyAlignment="1">
      <alignment horizontal="right"/>
    </xf>
    <xf numFmtId="167" fontId="114" fillId="41" borderId="42" xfId="0" applyNumberFormat="1" applyFont="1" applyFill="1" applyBorder="1" applyAlignment="1">
      <alignment/>
    </xf>
    <xf numFmtId="0" fontId="114" fillId="0" borderId="117" xfId="0" applyFont="1" applyBorder="1" applyAlignment="1">
      <alignment horizontal="center"/>
    </xf>
    <xf numFmtId="167" fontId="114" fillId="41" borderId="27" xfId="0" applyNumberFormat="1" applyFont="1" applyFill="1" applyBorder="1" applyAlignment="1">
      <alignment horizontal="right"/>
    </xf>
    <xf numFmtId="171" fontId="114" fillId="41" borderId="27" xfId="0" applyNumberFormat="1" applyFont="1" applyFill="1" applyBorder="1" applyAlignment="1">
      <alignment horizontal="right"/>
    </xf>
    <xf numFmtId="3" fontId="114" fillId="56" borderId="118" xfId="0" applyNumberFormat="1" applyFont="1" applyFill="1" applyBorder="1" applyAlignment="1">
      <alignment/>
    </xf>
    <xf numFmtId="3" fontId="114" fillId="56" borderId="27" xfId="0" applyNumberFormat="1" applyFont="1" applyFill="1" applyBorder="1" applyAlignment="1">
      <alignment/>
    </xf>
    <xf numFmtId="3" fontId="45" fillId="56" borderId="33" xfId="0" applyNumberFormat="1" applyFont="1" applyFill="1" applyBorder="1" applyAlignment="1">
      <alignment/>
    </xf>
    <xf numFmtId="3" fontId="114" fillId="56" borderId="119" xfId="0" applyNumberFormat="1" applyFont="1" applyFill="1" applyBorder="1" applyAlignment="1">
      <alignment/>
    </xf>
    <xf numFmtId="3" fontId="45" fillId="56" borderId="32" xfId="0" applyNumberFormat="1" applyFont="1" applyFill="1" applyBorder="1" applyAlignment="1">
      <alignment/>
    </xf>
    <xf numFmtId="0" fontId="46" fillId="0" borderId="120" xfId="0" applyFont="1" applyBorder="1" applyAlignment="1">
      <alignment/>
    </xf>
    <xf numFmtId="0" fontId="46" fillId="0" borderId="40" xfId="0" applyFont="1" applyBorder="1" applyAlignment="1">
      <alignment/>
    </xf>
    <xf numFmtId="171" fontId="46" fillId="41" borderId="40" xfId="0" applyNumberFormat="1" applyFont="1" applyFill="1" applyBorder="1" applyAlignment="1">
      <alignment horizontal="center"/>
    </xf>
    <xf numFmtId="3" fontId="46" fillId="41" borderId="40" xfId="0" applyNumberFormat="1" applyFont="1" applyFill="1" applyBorder="1" applyAlignment="1">
      <alignment horizontal="right"/>
    </xf>
    <xf numFmtId="3" fontId="46" fillId="41" borderId="19" xfId="0" applyNumberFormat="1" applyFont="1" applyFill="1" applyBorder="1" applyAlignment="1">
      <alignment horizontal="right"/>
    </xf>
    <xf numFmtId="3" fontId="45" fillId="56" borderId="121" xfId="0" applyNumberFormat="1" applyFont="1" applyFill="1" applyBorder="1" applyAlignment="1">
      <alignment horizontal="right"/>
    </xf>
    <xf numFmtId="3" fontId="45" fillId="56" borderId="40" xfId="0" applyNumberFormat="1" applyFont="1" applyFill="1" applyBorder="1" applyAlignment="1">
      <alignment horizontal="right"/>
    </xf>
    <xf numFmtId="3" fontId="45" fillId="56" borderId="69" xfId="0" applyNumberFormat="1" applyFont="1" applyFill="1" applyBorder="1" applyAlignment="1">
      <alignment horizontal="right"/>
    </xf>
    <xf numFmtId="3" fontId="45" fillId="56" borderId="122" xfId="0" applyNumberFormat="1" applyFont="1" applyFill="1" applyBorder="1" applyAlignment="1">
      <alignment horizontal="right"/>
    </xf>
    <xf numFmtId="3" fontId="45" fillId="56" borderId="39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103" fillId="0" borderId="0" xfId="0" applyFont="1" applyAlignment="1">
      <alignment horizontal="right"/>
    </xf>
    <xf numFmtId="0" fontId="103" fillId="0" borderId="0" xfId="0" applyFont="1" applyAlignment="1">
      <alignment/>
    </xf>
    <xf numFmtId="0" fontId="103" fillId="0" borderId="30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8" fillId="0" borderId="27" xfId="0" applyFont="1" applyBorder="1" applyAlignment="1">
      <alignment/>
    </xf>
    <xf numFmtId="4" fontId="68" fillId="0" borderId="27" xfId="0" applyNumberFormat="1" applyFont="1" applyBorder="1" applyAlignment="1" applyProtection="1">
      <alignment/>
      <protection locked="0"/>
    </xf>
    <xf numFmtId="4" fontId="68" fillId="8" borderId="100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0" fontId="19" fillId="0" borderId="26" xfId="0" applyFont="1" applyBorder="1" applyAlignment="1">
      <alignment/>
    </xf>
    <xf numFmtId="166" fontId="7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43" borderId="27" xfId="0" applyFont="1" applyFill="1" applyBorder="1" applyAlignment="1">
      <alignment horizontal="center" vertical="center" wrapText="1"/>
    </xf>
    <xf numFmtId="1" fontId="5" fillId="43" borderId="27" xfId="0" applyNumberFormat="1" applyFont="1" applyFill="1" applyBorder="1" applyAlignment="1">
      <alignment horizontal="center" vertical="center" wrapText="1"/>
    </xf>
    <xf numFmtId="0" fontId="41" fillId="43" borderId="67" xfId="0" applyFont="1" applyFill="1" applyBorder="1" applyAlignment="1">
      <alignment horizontal="center" wrapText="1"/>
    </xf>
    <xf numFmtId="0" fontId="26" fillId="43" borderId="67" xfId="0" applyFont="1" applyFill="1" applyBorder="1" applyAlignment="1">
      <alignment horizontal="center" wrapText="1"/>
    </xf>
    <xf numFmtId="0" fontId="41" fillId="22" borderId="67" xfId="0" applyFont="1" applyFill="1" applyBorder="1" applyAlignment="1">
      <alignment horizontal="center" wrapText="1"/>
    </xf>
    <xf numFmtId="0" fontId="80" fillId="22" borderId="67" xfId="0" applyFont="1" applyFill="1" applyBorder="1" applyAlignment="1">
      <alignment horizontal="center" wrapText="1"/>
    </xf>
    <xf numFmtId="0" fontId="26" fillId="22" borderId="67" xfId="0" applyFont="1" applyFill="1" applyBorder="1" applyAlignment="1">
      <alignment horizontal="center" wrapText="1"/>
    </xf>
    <xf numFmtId="3" fontId="76" fillId="43" borderId="37" xfId="0" applyNumberFormat="1" applyFont="1" applyFill="1" applyBorder="1" applyAlignment="1">
      <alignment horizontal="right" vertical="center" wrapText="1"/>
    </xf>
    <xf numFmtId="3" fontId="76" fillId="43" borderId="38" xfId="0" applyNumberFormat="1" applyFont="1" applyFill="1" applyBorder="1" applyAlignment="1">
      <alignment horizontal="right" vertical="center" wrapText="1"/>
    </xf>
    <xf numFmtId="3" fontId="76" fillId="43" borderId="58" xfId="0" applyNumberFormat="1" applyFont="1" applyFill="1" applyBorder="1" applyAlignment="1">
      <alignment horizontal="right" vertical="center" wrapText="1"/>
    </xf>
    <xf numFmtId="0" fontId="15" fillId="0" borderId="2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113" applyFont="1" applyFill="1" applyBorder="1" applyAlignment="1">
      <alignment horizontal="left" vertical="center" wrapText="1"/>
      <protection/>
    </xf>
    <xf numFmtId="0" fontId="15" fillId="0" borderId="23" xfId="113" applyFont="1" applyFill="1" applyBorder="1" applyAlignment="1">
      <alignment horizontal="left" vertical="center" wrapText="1"/>
      <protection/>
    </xf>
    <xf numFmtId="0" fontId="15" fillId="0" borderId="24" xfId="113" applyFont="1" applyBorder="1" applyAlignment="1">
      <alignment horizontal="left" vertical="center" wrapText="1"/>
      <protection/>
    </xf>
    <xf numFmtId="0" fontId="9" fillId="0" borderId="23" xfId="113" applyFont="1" applyBorder="1" applyAlignment="1">
      <alignment horizontal="left" vertical="center" wrapText="1"/>
      <protection/>
    </xf>
    <xf numFmtId="0" fontId="9" fillId="0" borderId="23" xfId="113" applyFont="1" applyBorder="1" applyAlignment="1">
      <alignment vertical="center" wrapText="1"/>
      <protection/>
    </xf>
    <xf numFmtId="0" fontId="9" fillId="0" borderId="25" xfId="113" applyFont="1" applyBorder="1" applyAlignment="1">
      <alignment horizontal="left" vertical="center" wrapText="1"/>
      <protection/>
    </xf>
    <xf numFmtId="0" fontId="9" fillId="0" borderId="24" xfId="113" applyFont="1" applyBorder="1" applyAlignment="1">
      <alignment vertical="center" wrapText="1"/>
      <protection/>
    </xf>
    <xf numFmtId="0" fontId="15" fillId="0" borderId="23" xfId="113" applyFont="1" applyBorder="1" applyAlignment="1">
      <alignment horizontal="left" vertical="center" wrapText="1"/>
      <protection/>
    </xf>
    <xf numFmtId="3" fontId="103" fillId="0" borderId="23" xfId="113" applyNumberFormat="1" applyFont="1" applyBorder="1" applyAlignment="1">
      <alignment vertical="center" wrapText="1"/>
      <protection/>
    </xf>
    <xf numFmtId="3" fontId="103" fillId="0" borderId="0" xfId="113" applyNumberFormat="1" applyFont="1" applyBorder="1" applyAlignment="1">
      <alignment vertical="center" wrapText="1"/>
      <protection/>
    </xf>
    <xf numFmtId="3" fontId="103" fillId="0" borderId="38" xfId="113" applyNumberFormat="1" applyFont="1" applyBorder="1" applyAlignment="1">
      <alignment vertical="center" wrapText="1"/>
      <protection/>
    </xf>
    <xf numFmtId="3" fontId="102" fillId="0" borderId="58" xfId="113" applyNumberFormat="1" applyFont="1" applyBorder="1" applyAlignment="1">
      <alignment vertical="center" wrapText="1"/>
      <protection/>
    </xf>
    <xf numFmtId="3" fontId="76" fillId="43" borderId="6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0" fontId="134" fillId="43" borderId="67" xfId="0" applyFont="1" applyFill="1" applyBorder="1" applyAlignment="1">
      <alignment horizontal="center" wrapText="1"/>
    </xf>
    <xf numFmtId="0" fontId="46" fillId="41" borderId="27" xfId="112" applyFont="1" applyFill="1" applyBorder="1" applyAlignment="1">
      <alignment horizontal="center" vertical="center"/>
      <protection/>
    </xf>
    <xf numFmtId="0" fontId="143" fillId="41" borderId="79" xfId="112" applyFont="1" applyFill="1" applyBorder="1" applyAlignment="1">
      <alignment horizontal="center" vertical="center" wrapText="1"/>
      <protection/>
    </xf>
    <xf numFmtId="3" fontId="144" fillId="41" borderId="39" xfId="0" applyNumberFormat="1" applyFont="1" applyFill="1" applyBorder="1" applyAlignment="1">
      <alignment/>
    </xf>
    <xf numFmtId="0" fontId="145" fillId="43" borderId="67" xfId="0" applyFont="1" applyFill="1" applyBorder="1" applyAlignment="1">
      <alignment horizontal="center" wrapText="1"/>
    </xf>
    <xf numFmtId="3" fontId="71" fillId="43" borderId="38" xfId="0" applyNumberFormat="1" applyFont="1" applyFill="1" applyBorder="1" applyAlignment="1">
      <alignment horizontal="right" vertical="center" wrapText="1"/>
    </xf>
    <xf numFmtId="3" fontId="71" fillId="43" borderId="58" xfId="0" applyNumberFormat="1" applyFont="1" applyFill="1" applyBorder="1" applyAlignment="1">
      <alignment horizontal="right" vertical="center" wrapText="1"/>
    </xf>
    <xf numFmtId="3" fontId="71" fillId="43" borderId="37" xfId="0" applyNumberFormat="1" applyFont="1" applyFill="1" applyBorder="1" applyAlignment="1">
      <alignment horizontal="right" vertical="center" wrapText="1"/>
    </xf>
    <xf numFmtId="3" fontId="71" fillId="43" borderId="25" xfId="0" applyNumberFormat="1" applyFont="1" applyFill="1" applyBorder="1" applyAlignment="1">
      <alignment horizontal="right" vertical="center" wrapText="1"/>
    </xf>
    <xf numFmtId="3" fontId="71" fillId="43" borderId="23" xfId="0" applyNumberFormat="1" applyFont="1" applyFill="1" applyBorder="1" applyAlignment="1">
      <alignment horizontal="right" vertical="center" wrapText="1"/>
    </xf>
    <xf numFmtId="3" fontId="71" fillId="43" borderId="24" xfId="0" applyNumberFormat="1" applyFont="1" applyFill="1" applyBorder="1" applyAlignment="1">
      <alignment horizontal="right" vertical="center" wrapText="1"/>
    </xf>
    <xf numFmtId="3" fontId="146" fillId="0" borderId="0" xfId="0" applyNumberFormat="1" applyFont="1" applyFill="1" applyAlignment="1">
      <alignment horizontal="right"/>
    </xf>
    <xf numFmtId="0" fontId="146" fillId="0" borderId="0" xfId="0" applyFont="1" applyFill="1" applyAlignment="1">
      <alignment horizontal="right"/>
    </xf>
    <xf numFmtId="3" fontId="103" fillId="0" borderId="24" xfId="113" applyNumberFormat="1" applyFont="1" applyBorder="1" applyAlignment="1">
      <alignment vertical="center" wrapText="1"/>
      <protection/>
    </xf>
    <xf numFmtId="3" fontId="139" fillId="41" borderId="38" xfId="113" applyNumberFormat="1" applyFont="1" applyFill="1" applyBorder="1" applyAlignment="1">
      <alignment vertical="center" wrapText="1"/>
      <protection/>
    </xf>
    <xf numFmtId="3" fontId="43" fillId="41" borderId="123" xfId="113" applyNumberFormat="1" applyFont="1" applyFill="1" applyBorder="1" applyAlignment="1">
      <alignment vertical="center" wrapText="1"/>
      <protection/>
    </xf>
    <xf numFmtId="3" fontId="139" fillId="41" borderId="37" xfId="113" applyNumberFormat="1" applyFont="1" applyFill="1" applyBorder="1" applyAlignment="1">
      <alignment vertical="center" wrapText="1"/>
      <protection/>
    </xf>
    <xf numFmtId="3" fontId="139" fillId="41" borderId="58" xfId="113" applyNumberFormat="1" applyFont="1" applyFill="1" applyBorder="1" applyAlignment="1">
      <alignment vertical="center" wrapText="1"/>
      <protection/>
    </xf>
    <xf numFmtId="3" fontId="138" fillId="41" borderId="37" xfId="0" applyNumberFormat="1" applyFont="1" applyFill="1" applyBorder="1" applyAlignment="1">
      <alignment vertical="center" wrapText="1"/>
    </xf>
    <xf numFmtId="3" fontId="138" fillId="41" borderId="38" xfId="0" applyNumberFormat="1" applyFont="1" applyFill="1" applyBorder="1" applyAlignment="1">
      <alignment vertical="center" wrapText="1"/>
    </xf>
    <xf numFmtId="3" fontId="138" fillId="41" borderId="58" xfId="0" applyNumberFormat="1" applyFont="1" applyFill="1" applyBorder="1" applyAlignment="1">
      <alignment vertical="center" wrapText="1"/>
    </xf>
    <xf numFmtId="3" fontId="77" fillId="41" borderId="38" xfId="113" applyNumberFormat="1" applyFont="1" applyFill="1" applyBorder="1" applyAlignment="1">
      <alignment vertical="center" wrapText="1"/>
      <protection/>
    </xf>
    <xf numFmtId="3" fontId="77" fillId="41" borderId="67" xfId="113" applyNumberFormat="1" applyFont="1" applyFill="1" applyBorder="1" applyAlignment="1">
      <alignment vertical="center" wrapText="1"/>
      <protection/>
    </xf>
    <xf numFmtId="3" fontId="139" fillId="41" borderId="123" xfId="113" applyNumberFormat="1" applyFont="1" applyFill="1" applyBorder="1" applyAlignment="1">
      <alignment vertical="center" wrapText="1"/>
      <protection/>
    </xf>
    <xf numFmtId="3" fontId="103" fillId="41" borderId="24" xfId="113" applyNumberFormat="1" applyFont="1" applyFill="1" applyBorder="1" applyAlignment="1">
      <alignment vertical="center" wrapText="1"/>
      <protection/>
    </xf>
    <xf numFmtId="3" fontId="43" fillId="10" borderId="25" xfId="113" applyNumberFormat="1" applyFont="1" applyFill="1" applyBorder="1" applyAlignment="1">
      <alignment vertical="center"/>
      <protection/>
    </xf>
    <xf numFmtId="3" fontId="102" fillId="10" borderId="37" xfId="113" applyNumberFormat="1" applyFont="1" applyFill="1" applyBorder="1" applyAlignment="1">
      <alignment vertical="center"/>
      <protection/>
    </xf>
    <xf numFmtId="3" fontId="46" fillId="10" borderId="60" xfId="113" applyNumberFormat="1" applyFont="1" applyFill="1" applyBorder="1" applyAlignment="1">
      <alignment horizontal="right" vertical="center" wrapText="1"/>
      <protection/>
    </xf>
    <xf numFmtId="3" fontId="46" fillId="10" borderId="49" xfId="113" applyNumberFormat="1" applyFont="1" applyFill="1" applyBorder="1" applyAlignment="1">
      <alignment horizontal="right" vertical="center" wrapText="1"/>
      <protection/>
    </xf>
    <xf numFmtId="3" fontId="76" fillId="0" borderId="25" xfId="0" applyNumberFormat="1" applyFont="1" applyFill="1" applyBorder="1" applyAlignment="1">
      <alignment horizontal="right" vertical="center" wrapText="1"/>
    </xf>
    <xf numFmtId="3" fontId="76" fillId="0" borderId="24" xfId="0" applyNumberFormat="1" applyFont="1" applyFill="1" applyBorder="1" applyAlignment="1">
      <alignment horizontal="right" vertical="center" wrapText="1"/>
    </xf>
    <xf numFmtId="3" fontId="76" fillId="10" borderId="40" xfId="0" applyNumberFormat="1" applyFont="1" applyFill="1" applyBorder="1" applyAlignment="1">
      <alignment horizontal="right" vertical="center"/>
    </xf>
    <xf numFmtId="3" fontId="76" fillId="0" borderId="25" xfId="0" applyNumberFormat="1" applyFont="1" applyFill="1" applyBorder="1" applyAlignment="1">
      <alignment horizontal="right" vertical="center" wrapText="1"/>
    </xf>
    <xf numFmtId="3" fontId="76" fillId="0" borderId="23" xfId="0" applyNumberFormat="1" applyFont="1" applyFill="1" applyBorder="1" applyAlignment="1">
      <alignment horizontal="right" vertical="center" wrapText="1"/>
    </xf>
    <xf numFmtId="3" fontId="76" fillId="0" borderId="24" xfId="0" applyNumberFormat="1" applyFont="1" applyFill="1" applyBorder="1" applyAlignment="1">
      <alignment horizontal="right" vertical="center" wrapText="1"/>
    </xf>
    <xf numFmtId="3" fontId="20" fillId="10" borderId="25" xfId="0" applyNumberFormat="1" applyFont="1" applyFill="1" applyBorder="1" applyAlignment="1">
      <alignment horizontal="right" vertical="center" wrapText="1"/>
    </xf>
    <xf numFmtId="3" fontId="20" fillId="10" borderId="23" xfId="0" applyNumberFormat="1" applyFont="1" applyFill="1" applyBorder="1" applyAlignment="1">
      <alignment horizontal="right" vertical="center" wrapText="1"/>
    </xf>
    <xf numFmtId="3" fontId="20" fillId="10" borderId="24" xfId="0" applyNumberFormat="1" applyFont="1" applyFill="1" applyBorder="1" applyAlignment="1">
      <alignment horizontal="right" vertical="center" wrapText="1"/>
    </xf>
    <xf numFmtId="3" fontId="6" fillId="10" borderId="23" xfId="0" applyNumberFormat="1" applyFont="1" applyFill="1" applyBorder="1" applyAlignment="1">
      <alignment horizontal="right" vertical="center" wrapText="1"/>
    </xf>
    <xf numFmtId="3" fontId="6" fillId="10" borderId="24" xfId="0" applyNumberFormat="1" applyFont="1" applyFill="1" applyBorder="1" applyAlignment="1">
      <alignment horizontal="right" vertical="center" wrapText="1"/>
    </xf>
    <xf numFmtId="3" fontId="28" fillId="10" borderId="48" xfId="0" applyNumberFormat="1" applyFont="1" applyFill="1" applyBorder="1" applyAlignment="1">
      <alignment horizontal="right" vertical="center" wrapText="1"/>
    </xf>
    <xf numFmtId="3" fontId="28" fillId="10" borderId="49" xfId="0" applyNumberFormat="1" applyFont="1" applyFill="1" applyBorder="1" applyAlignment="1">
      <alignment horizontal="right" vertical="center" wrapText="1"/>
    </xf>
    <xf numFmtId="3" fontId="28" fillId="43" borderId="23" xfId="0" applyNumberFormat="1" applyFont="1" applyFill="1" applyBorder="1" applyAlignment="1">
      <alignment horizontal="right" vertical="center" wrapText="1"/>
    </xf>
    <xf numFmtId="3" fontId="6" fillId="10" borderId="25" xfId="0" applyNumberFormat="1" applyFont="1" applyFill="1" applyBorder="1" applyAlignment="1">
      <alignment horizontal="right" vertical="center" wrapText="1"/>
    </xf>
    <xf numFmtId="3" fontId="28" fillId="10" borderId="60" xfId="0" applyNumberFormat="1" applyFont="1" applyFill="1" applyBorder="1" applyAlignment="1">
      <alignment horizontal="right" vertical="center" wrapText="1"/>
    </xf>
    <xf numFmtId="3" fontId="28" fillId="43" borderId="25" xfId="0" applyNumberFormat="1" applyFont="1" applyFill="1" applyBorder="1" applyAlignment="1">
      <alignment horizontal="right" vertical="center" wrapText="1"/>
    </xf>
    <xf numFmtId="3" fontId="28" fillId="43" borderId="24" xfId="0" applyNumberFormat="1" applyFont="1" applyFill="1" applyBorder="1" applyAlignment="1">
      <alignment horizontal="right" vertical="center" wrapText="1"/>
    </xf>
    <xf numFmtId="3" fontId="69" fillId="10" borderId="24" xfId="0" applyNumberFormat="1" applyFont="1" applyFill="1" applyBorder="1" applyAlignment="1">
      <alignment horizontal="center" vertical="center" wrapText="1"/>
    </xf>
    <xf numFmtId="3" fontId="131" fillId="43" borderId="25" xfId="0" applyNumberFormat="1" applyFont="1" applyFill="1" applyBorder="1" applyAlignment="1">
      <alignment horizontal="center" vertical="center" wrapText="1"/>
    </xf>
    <xf numFmtId="3" fontId="131" fillId="43" borderId="23" xfId="0" applyNumberFormat="1" applyFont="1" applyFill="1" applyBorder="1" applyAlignment="1">
      <alignment horizontal="center" vertical="center" wrapText="1"/>
    </xf>
    <xf numFmtId="3" fontId="131" fillId="43" borderId="24" xfId="0" applyNumberFormat="1" applyFont="1" applyFill="1" applyBorder="1" applyAlignment="1">
      <alignment horizontal="center" vertical="center" wrapText="1"/>
    </xf>
    <xf numFmtId="3" fontId="76" fillId="10" borderId="23" xfId="0" applyNumberFormat="1" applyFont="1" applyFill="1" applyBorder="1" applyAlignment="1">
      <alignment horizontal="right" vertical="center"/>
    </xf>
    <xf numFmtId="0" fontId="71" fillId="43" borderId="67" xfId="0" applyFont="1" applyFill="1" applyBorder="1" applyAlignment="1">
      <alignment horizontal="center" wrapText="1"/>
    </xf>
    <xf numFmtId="0" fontId="131" fillId="43" borderId="67" xfId="0" applyFont="1" applyFill="1" applyBorder="1" applyAlignment="1">
      <alignment horizontal="center" wrapText="1"/>
    </xf>
    <xf numFmtId="3" fontId="131" fillId="43" borderId="37" xfId="0" applyNumberFormat="1" applyFont="1" applyFill="1" applyBorder="1" applyAlignment="1">
      <alignment horizontal="center" vertical="center" wrapText="1"/>
    </xf>
    <xf numFmtId="3" fontId="131" fillId="43" borderId="38" xfId="0" applyNumberFormat="1" applyFont="1" applyFill="1" applyBorder="1" applyAlignment="1">
      <alignment horizontal="center" vertical="center" wrapText="1"/>
    </xf>
    <xf numFmtId="3" fontId="131" fillId="43" borderId="67" xfId="0" applyNumberFormat="1" applyFont="1" applyFill="1" applyBorder="1" applyAlignment="1">
      <alignment horizontal="center" vertical="center" wrapText="1"/>
    </xf>
    <xf numFmtId="0" fontId="124" fillId="0" borderId="23" xfId="113" applyFont="1" applyBorder="1" applyAlignment="1">
      <alignment horizontal="left" vertical="center" wrapText="1"/>
      <protection/>
    </xf>
    <xf numFmtId="0" fontId="125" fillId="0" borderId="23" xfId="0" applyFont="1" applyBorder="1" applyAlignment="1">
      <alignment vertical="center" wrapText="1"/>
    </xf>
    <xf numFmtId="0" fontId="124" fillId="0" borderId="24" xfId="113" applyFont="1" applyBorder="1" applyAlignment="1">
      <alignment vertical="center" wrapText="1"/>
      <protection/>
    </xf>
    <xf numFmtId="3" fontId="71" fillId="0" borderId="111" xfId="0" applyNumberFormat="1" applyFont="1" applyBorder="1" applyAlignment="1">
      <alignment horizontal="right"/>
    </xf>
    <xf numFmtId="3" fontId="6" fillId="0" borderId="111" xfId="0" applyNumberFormat="1" applyFont="1" applyBorder="1" applyAlignment="1">
      <alignment horizontal="right"/>
    </xf>
    <xf numFmtId="3" fontId="28" fillId="0" borderId="111" xfId="0" applyNumberFormat="1" applyFont="1" applyBorder="1" applyAlignment="1">
      <alignment horizontal="right"/>
    </xf>
    <xf numFmtId="0" fontId="65" fillId="0" borderId="19" xfId="112" applyFont="1" applyBorder="1" applyAlignment="1">
      <alignment horizontal="center"/>
      <protection/>
    </xf>
    <xf numFmtId="0" fontId="148" fillId="10" borderId="67" xfId="112" applyFont="1" applyFill="1" applyBorder="1" applyAlignment="1">
      <alignment horizontal="center" vertical="center" wrapText="1"/>
      <protection/>
    </xf>
    <xf numFmtId="0" fontId="143" fillId="10" borderId="27" xfId="112" applyFont="1" applyFill="1" applyBorder="1" applyAlignment="1">
      <alignment horizontal="center" vertical="center" wrapText="1"/>
      <protection/>
    </xf>
    <xf numFmtId="3" fontId="149" fillId="10" borderId="39" xfId="0" applyNumberFormat="1" applyFont="1" applyFill="1" applyBorder="1" applyAlignment="1">
      <alignment/>
    </xf>
    <xf numFmtId="3" fontId="144" fillId="10" borderId="39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150" fillId="0" borderId="51" xfId="0" applyFont="1" applyBorder="1" applyAlignment="1">
      <alignment horizontal="center"/>
    </xf>
    <xf numFmtId="3" fontId="151" fillId="0" borderId="0" xfId="0" applyNumberFormat="1" applyFont="1" applyBorder="1" applyAlignment="1">
      <alignment horizontal="left"/>
    </xf>
    <xf numFmtId="3" fontId="71" fillId="43" borderId="27" xfId="0" applyNumberFormat="1" applyFont="1" applyFill="1" applyBorder="1" applyAlignment="1">
      <alignment horizontal="center" vertical="center" wrapText="1"/>
    </xf>
    <xf numFmtId="3" fontId="136" fillId="43" borderId="58" xfId="0" applyNumberFormat="1" applyFont="1" applyFill="1" applyBorder="1" applyAlignment="1">
      <alignment horizontal="right"/>
    </xf>
    <xf numFmtId="3" fontId="136" fillId="43" borderId="47" xfId="0" applyNumberFormat="1" applyFont="1" applyFill="1" applyBorder="1" applyAlignment="1">
      <alignment/>
    </xf>
    <xf numFmtId="3" fontId="71" fillId="43" borderId="42" xfId="0" applyNumberFormat="1" applyFont="1" applyFill="1" applyBorder="1" applyAlignment="1">
      <alignment horizontal="right"/>
    </xf>
    <xf numFmtId="3" fontId="151" fillId="0" borderId="0" xfId="0" applyNumberFormat="1" applyFont="1" applyAlignment="1">
      <alignment horizontal="center"/>
    </xf>
    <xf numFmtId="3" fontId="71" fillId="10" borderId="27" xfId="0" applyNumberFormat="1" applyFont="1" applyFill="1" applyBorder="1" applyAlignment="1">
      <alignment horizontal="center" vertical="center" wrapText="1"/>
    </xf>
    <xf numFmtId="0" fontId="99" fillId="1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3" fontId="71" fillId="0" borderId="42" xfId="0" applyNumberFormat="1" applyFont="1" applyFill="1" applyBorder="1" applyAlignment="1">
      <alignment horizontal="right"/>
    </xf>
    <xf numFmtId="0" fontId="152" fillId="0" borderId="51" xfId="0" applyFont="1" applyBorder="1" applyAlignment="1">
      <alignment horizontal="center"/>
    </xf>
    <xf numFmtId="3" fontId="153" fillId="0" borderId="0" xfId="0" applyNumberFormat="1" applyFont="1" applyBorder="1" applyAlignment="1">
      <alignment horizontal="left"/>
    </xf>
    <xf numFmtId="3" fontId="132" fillId="43" borderId="58" xfId="0" applyNumberFormat="1" applyFont="1" applyFill="1" applyBorder="1" applyAlignment="1">
      <alignment horizontal="right"/>
    </xf>
    <xf numFmtId="3" fontId="132" fillId="43" borderId="47" xfId="0" applyNumberFormat="1" applyFont="1" applyFill="1" applyBorder="1" applyAlignment="1">
      <alignment/>
    </xf>
    <xf numFmtId="3" fontId="153" fillId="0" borderId="0" xfId="0" applyNumberFormat="1" applyFont="1" applyAlignment="1">
      <alignment horizontal="center"/>
    </xf>
    <xf numFmtId="3" fontId="131" fillId="10" borderId="27" xfId="0" applyNumberFormat="1" applyFont="1" applyFill="1" applyBorder="1" applyAlignment="1">
      <alignment horizontal="center" vertical="center" wrapText="1"/>
    </xf>
    <xf numFmtId="3" fontId="133" fillId="22" borderId="24" xfId="0" applyNumberFormat="1" applyFont="1" applyFill="1" applyBorder="1" applyAlignment="1">
      <alignment horizontal="right"/>
    </xf>
    <xf numFmtId="0" fontId="154" fillId="10" borderId="0" xfId="0" applyFont="1" applyFill="1" applyBorder="1" applyAlignment="1">
      <alignment/>
    </xf>
    <xf numFmtId="0" fontId="154" fillId="0" borderId="0" xfId="0" applyFont="1" applyFill="1" applyBorder="1" applyAlignment="1">
      <alignment/>
    </xf>
    <xf numFmtId="0" fontId="88" fillId="0" borderId="51" xfId="0" applyFont="1" applyBorder="1" applyAlignment="1">
      <alignment horizontal="center"/>
    </xf>
    <xf numFmtId="3" fontId="30" fillId="43" borderId="32" xfId="0" applyNumberFormat="1" applyFont="1" applyFill="1" applyBorder="1" applyAlignment="1">
      <alignment horizontal="center" vertical="center" wrapText="1"/>
    </xf>
    <xf numFmtId="3" fontId="83" fillId="0" borderId="41" xfId="0" applyNumberFormat="1" applyFont="1" applyFill="1" applyBorder="1" applyAlignment="1">
      <alignment horizontal="center"/>
    </xf>
    <xf numFmtId="0" fontId="83" fillId="43" borderId="70" xfId="0" applyFont="1" applyFill="1" applyBorder="1" applyAlignment="1">
      <alignment/>
    </xf>
    <xf numFmtId="3" fontId="29" fillId="43" borderId="41" xfId="0" applyNumberFormat="1" applyFont="1" applyFill="1" applyBorder="1" applyAlignment="1">
      <alignment horizontal="right"/>
    </xf>
    <xf numFmtId="3" fontId="86" fillId="43" borderId="41" xfId="0" applyNumberFormat="1" applyFont="1" applyFill="1" applyBorder="1" applyAlignment="1">
      <alignment horizontal="right"/>
    </xf>
    <xf numFmtId="0" fontId="75" fillId="0" borderId="0" xfId="0" applyFont="1" applyAlignment="1">
      <alignment/>
    </xf>
    <xf numFmtId="3" fontId="30" fillId="10" borderId="32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/>
    </xf>
    <xf numFmtId="3" fontId="29" fillId="0" borderId="42" xfId="0" applyNumberFormat="1" applyFont="1" applyFill="1" applyBorder="1" applyAlignment="1">
      <alignment horizontal="center"/>
    </xf>
    <xf numFmtId="3" fontId="86" fillId="0" borderId="42" xfId="0" applyNumberFormat="1" applyFont="1" applyFill="1" applyBorder="1" applyAlignment="1">
      <alignment horizontal="center"/>
    </xf>
    <xf numFmtId="0" fontId="88" fillId="0" borderId="52" xfId="0" applyFont="1" applyBorder="1" applyAlignment="1">
      <alignment horizontal="center"/>
    </xf>
    <xf numFmtId="3" fontId="30" fillId="12" borderId="33" xfId="0" applyNumberFormat="1" applyFont="1" applyFill="1" applyBorder="1" applyAlignment="1">
      <alignment horizontal="center" vertical="center" wrapText="1"/>
    </xf>
    <xf numFmtId="0" fontId="85" fillId="12" borderId="43" xfId="0" applyFont="1" applyFill="1" applyBorder="1" applyAlignment="1">
      <alignment/>
    </xf>
    <xf numFmtId="3" fontId="86" fillId="12" borderId="41" xfId="0" applyNumberFormat="1" applyFont="1" applyFill="1" applyBorder="1" applyAlignment="1">
      <alignment horizontal="center"/>
    </xf>
    <xf numFmtId="3" fontId="11" fillId="55" borderId="64" xfId="0" applyNumberFormat="1" applyFont="1" applyFill="1" applyBorder="1" applyAlignment="1">
      <alignment horizontal="right" vertical="center"/>
    </xf>
    <xf numFmtId="3" fontId="73" fillId="55" borderId="64" xfId="0" applyNumberFormat="1" applyFont="1" applyFill="1" applyBorder="1" applyAlignment="1">
      <alignment horizontal="right" vertical="center"/>
    </xf>
    <xf numFmtId="3" fontId="133" fillId="55" borderId="64" xfId="0" applyNumberFormat="1" applyFont="1" applyFill="1" applyBorder="1" applyAlignment="1">
      <alignment horizontal="right" vertical="center"/>
    </xf>
    <xf numFmtId="3" fontId="27" fillId="55" borderId="64" xfId="0" applyNumberFormat="1" applyFont="1" applyFill="1" applyBorder="1" applyAlignment="1">
      <alignment horizontal="right" vertical="center"/>
    </xf>
    <xf numFmtId="3" fontId="86" fillId="0" borderId="45" xfId="0" applyNumberFormat="1" applyFont="1" applyFill="1" applyBorder="1" applyAlignment="1">
      <alignment horizontal="center"/>
    </xf>
    <xf numFmtId="3" fontId="86" fillId="12" borderId="46" xfId="0" applyNumberFormat="1" applyFont="1" applyFill="1" applyBorder="1" applyAlignment="1">
      <alignment horizontal="center"/>
    </xf>
    <xf numFmtId="0" fontId="131" fillId="55" borderId="67" xfId="0" applyFont="1" applyFill="1" applyBorder="1" applyAlignment="1">
      <alignment horizontal="center" wrapText="1"/>
    </xf>
    <xf numFmtId="0" fontId="6" fillId="22" borderId="67" xfId="0" applyFont="1" applyFill="1" applyBorder="1" applyAlignment="1">
      <alignment horizontal="center" wrapText="1"/>
    </xf>
    <xf numFmtId="0" fontId="28" fillId="22" borderId="67" xfId="0" applyFont="1" applyFill="1" applyBorder="1" applyAlignment="1">
      <alignment horizontal="center" wrapText="1"/>
    </xf>
    <xf numFmtId="0" fontId="83" fillId="0" borderId="36" xfId="0" applyFont="1" applyFill="1" applyBorder="1" applyAlignment="1">
      <alignment/>
    </xf>
    <xf numFmtId="165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153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43" xfId="0" applyFont="1" applyBorder="1" applyAlignment="1">
      <alignment/>
    </xf>
    <xf numFmtId="165" fontId="8" fillId="0" borderId="3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6" fillId="0" borderId="0" xfId="0" applyNumberFormat="1" applyFont="1" applyFill="1" applyBorder="1" applyAlignment="1">
      <alignment horizontal="right"/>
    </xf>
    <xf numFmtId="3" fontId="8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6" fillId="0" borderId="43" xfId="0" applyNumberFormat="1" applyFont="1" applyFill="1" applyBorder="1" applyAlignment="1">
      <alignment horizontal="center"/>
    </xf>
    <xf numFmtId="0" fontId="8" fillId="0" borderId="44" xfId="0" applyFont="1" applyBorder="1" applyAlignment="1">
      <alignment/>
    </xf>
    <xf numFmtId="3" fontId="8" fillId="43" borderId="44" xfId="0" applyNumberFormat="1" applyFont="1" applyFill="1" applyBorder="1" applyAlignment="1">
      <alignment horizontal="right"/>
    </xf>
    <xf numFmtId="3" fontId="86" fillId="43" borderId="46" xfId="0" applyNumberFormat="1" applyFont="1" applyFill="1" applyBorder="1" applyAlignment="1">
      <alignment horizontal="right"/>
    </xf>
    <xf numFmtId="3" fontId="17" fillId="55" borderId="64" xfId="0" applyNumberFormat="1" applyFont="1" applyFill="1" applyBorder="1" applyAlignment="1">
      <alignment horizontal="right" vertical="center"/>
    </xf>
    <xf numFmtId="3" fontId="6" fillId="55" borderId="64" xfId="0" applyNumberFormat="1" applyFont="1" applyFill="1" applyBorder="1" applyAlignment="1">
      <alignment horizontal="right" vertical="center"/>
    </xf>
    <xf numFmtId="3" fontId="133" fillId="43" borderId="25" xfId="0" applyNumberFormat="1" applyFont="1" applyFill="1" applyBorder="1" applyAlignment="1">
      <alignment horizontal="right" vertical="center" wrapText="1"/>
    </xf>
    <xf numFmtId="3" fontId="133" fillId="43" borderId="23" xfId="0" applyNumberFormat="1" applyFont="1" applyFill="1" applyBorder="1" applyAlignment="1">
      <alignment horizontal="right" vertical="center" wrapText="1"/>
    </xf>
    <xf numFmtId="3" fontId="133" fillId="43" borderId="24" xfId="0" applyNumberFormat="1" applyFont="1" applyFill="1" applyBorder="1" applyAlignment="1">
      <alignment horizontal="right" vertical="center" wrapText="1"/>
    </xf>
    <xf numFmtId="3" fontId="109" fillId="43" borderId="25" xfId="0" applyNumberFormat="1" applyFont="1" applyFill="1" applyBorder="1" applyAlignment="1">
      <alignment horizontal="right" vertical="center" wrapText="1"/>
    </xf>
    <xf numFmtId="3" fontId="109" fillId="43" borderId="23" xfId="0" applyNumberFormat="1" applyFont="1" applyFill="1" applyBorder="1" applyAlignment="1">
      <alignment horizontal="right" vertical="center" wrapText="1"/>
    </xf>
    <xf numFmtId="3" fontId="109" fillId="43" borderId="24" xfId="0" applyNumberFormat="1" applyFont="1" applyFill="1" applyBorder="1" applyAlignment="1">
      <alignment horizontal="right" vertical="center" wrapText="1"/>
    </xf>
    <xf numFmtId="3" fontId="20" fillId="43" borderId="23" xfId="0" applyNumberFormat="1" applyFont="1" applyFill="1" applyBorder="1" applyAlignment="1">
      <alignment horizontal="center" vertical="center" wrapText="1"/>
    </xf>
    <xf numFmtId="3" fontId="20" fillId="43" borderId="24" xfId="0" applyNumberFormat="1" applyFont="1" applyFill="1" applyBorder="1" applyAlignment="1">
      <alignment horizontal="center" vertical="center" wrapText="1"/>
    </xf>
    <xf numFmtId="3" fontId="46" fillId="38" borderId="19" xfId="0" applyNumberFormat="1" applyFont="1" applyFill="1" applyBorder="1" applyAlignment="1">
      <alignment horizontal="right"/>
    </xf>
    <xf numFmtId="0" fontId="114" fillId="39" borderId="86" xfId="0" applyFont="1" applyFill="1" applyBorder="1" applyAlignment="1">
      <alignment horizontal="center"/>
    </xf>
    <xf numFmtId="0" fontId="120" fillId="39" borderId="28" xfId="0" applyFont="1" applyFill="1" applyBorder="1" applyAlignment="1">
      <alignment horizontal="justify" vertical="top" wrapText="1"/>
    </xf>
    <xf numFmtId="167" fontId="121" fillId="39" borderId="28" xfId="0" applyNumberFormat="1" applyFont="1" applyFill="1" applyBorder="1" applyAlignment="1">
      <alignment/>
    </xf>
    <xf numFmtId="3" fontId="46" fillId="38" borderId="19" xfId="0" applyNumberFormat="1" applyFont="1" applyFill="1" applyBorder="1" applyAlignment="1">
      <alignment horizontal="right"/>
    </xf>
    <xf numFmtId="4" fontId="66" fillId="11" borderId="64" xfId="111" applyNumberFormat="1" applyFont="1" applyFill="1" applyBorder="1" applyAlignment="1">
      <alignment horizontal="right" vertical="center"/>
      <protection/>
    </xf>
    <xf numFmtId="4" fontId="66" fillId="22" borderId="64" xfId="111" applyNumberFormat="1" applyFont="1" applyFill="1" applyBorder="1" applyAlignment="1">
      <alignment horizontal="right" vertical="center"/>
      <protection/>
    </xf>
    <xf numFmtId="4" fontId="66" fillId="22" borderId="104" xfId="111" applyNumberFormat="1" applyFont="1" applyFill="1" applyBorder="1" applyAlignment="1">
      <alignment vertical="center" wrapText="1"/>
      <protection/>
    </xf>
    <xf numFmtId="4" fontId="66" fillId="22" borderId="28" xfId="111" applyNumberFormat="1" applyFont="1" applyFill="1" applyBorder="1" applyAlignment="1">
      <alignment vertical="center" wrapText="1"/>
      <protection/>
    </xf>
    <xf numFmtId="4" fontId="94" fillId="22" borderId="24" xfId="111" applyNumberFormat="1" applyFont="1" applyFill="1" applyBorder="1" applyAlignment="1" applyProtection="1">
      <alignment horizontal="right" vertical="center"/>
      <protection locked="0"/>
    </xf>
    <xf numFmtId="4" fontId="94" fillId="22" borderId="28" xfId="111" applyNumberFormat="1" applyFont="1" applyFill="1" applyBorder="1" applyAlignment="1" applyProtection="1">
      <alignment horizontal="right" vertical="center"/>
      <protection locked="0"/>
    </xf>
    <xf numFmtId="4" fontId="94" fillId="22" borderId="25" xfId="111" applyNumberFormat="1" applyFont="1" applyFill="1" applyBorder="1" applyAlignment="1" applyProtection="1">
      <alignment horizontal="right" vertical="center"/>
      <protection locked="0"/>
    </xf>
    <xf numFmtId="4" fontId="137" fillId="0" borderId="28" xfId="111" applyNumberFormat="1" applyFont="1" applyFill="1" applyBorder="1" applyAlignment="1" applyProtection="1">
      <alignment horizontal="right" vertical="center"/>
      <protection locked="0"/>
    </xf>
    <xf numFmtId="4" fontId="66" fillId="11" borderId="104" xfId="111" applyNumberFormat="1" applyFont="1" applyFill="1" applyBorder="1" applyAlignment="1">
      <alignment vertical="center" wrapText="1"/>
      <protection/>
    </xf>
    <xf numFmtId="4" fontId="66" fillId="11" borderId="28" xfId="111" applyNumberFormat="1" applyFont="1" applyFill="1" applyBorder="1" applyAlignment="1">
      <alignment vertical="center" wrapText="1"/>
      <protection/>
    </xf>
    <xf numFmtId="4" fontId="94" fillId="11" borderId="24" xfId="111" applyNumberFormat="1" applyFont="1" applyFill="1" applyBorder="1" applyAlignment="1" applyProtection="1">
      <alignment horizontal="right" vertical="center"/>
      <protection locked="0"/>
    </xf>
    <xf numFmtId="4" fontId="94" fillId="11" borderId="28" xfId="111" applyNumberFormat="1" applyFont="1" applyFill="1" applyBorder="1" applyAlignment="1" applyProtection="1">
      <alignment horizontal="right" vertical="center"/>
      <protection locked="0"/>
    </xf>
    <xf numFmtId="4" fontId="94" fillId="11" borderId="25" xfId="111" applyNumberFormat="1" applyFont="1" applyFill="1" applyBorder="1" applyAlignment="1" applyProtection="1">
      <alignment horizontal="right" vertical="center"/>
      <protection locked="0"/>
    </xf>
    <xf numFmtId="0" fontId="58" fillId="0" borderId="62" xfId="111" applyFont="1" applyBorder="1" applyAlignment="1" applyProtection="1">
      <alignment horizontal="left" vertical="center" wrapText="1"/>
      <protection locked="0"/>
    </xf>
    <xf numFmtId="4" fontId="156" fillId="43" borderId="28" xfId="111" applyNumberFormat="1" applyFont="1" applyFill="1" applyBorder="1" applyAlignment="1" applyProtection="1">
      <alignment horizontal="right" vertical="center"/>
      <protection locked="0"/>
    </xf>
    <xf numFmtId="4" fontId="156" fillId="10" borderId="28" xfId="111" applyNumberFormat="1" applyFont="1" applyFill="1" applyBorder="1" applyAlignment="1" applyProtection="1">
      <alignment horizontal="right" vertical="center"/>
      <protection locked="0"/>
    </xf>
    <xf numFmtId="4" fontId="156" fillId="38" borderId="41" xfId="111" applyNumberFormat="1" applyFont="1" applyFill="1" applyBorder="1" applyAlignment="1" applyProtection="1">
      <alignment horizontal="right" vertical="center"/>
      <protection locked="0"/>
    </xf>
    <xf numFmtId="3" fontId="10" fillId="43" borderId="60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3" fontId="20" fillId="55" borderId="64" xfId="0" applyNumberFormat="1" applyFont="1" applyFill="1" applyBorder="1" applyAlignment="1">
      <alignment horizontal="right" vertical="center"/>
    </xf>
    <xf numFmtId="3" fontId="162" fillId="43" borderId="28" xfId="0" applyNumberFormat="1" applyFont="1" applyFill="1" applyBorder="1" applyAlignment="1">
      <alignment horizontal="right" vertical="center"/>
    </xf>
    <xf numFmtId="3" fontId="126" fillId="43" borderId="54" xfId="0" applyNumberFormat="1" applyFont="1" applyFill="1" applyBorder="1" applyAlignment="1">
      <alignment horizontal="right" vertical="center" wrapText="1"/>
    </xf>
    <xf numFmtId="3" fontId="6" fillId="43" borderId="49" xfId="0" applyNumberFormat="1" applyFont="1" applyFill="1" applyBorder="1" applyAlignment="1">
      <alignment horizontal="right" vertical="center"/>
    </xf>
    <xf numFmtId="3" fontId="19" fillId="43" borderId="41" xfId="0" applyNumberFormat="1" applyFont="1" applyFill="1" applyBorder="1" applyAlignment="1">
      <alignment horizontal="right" vertical="center"/>
    </xf>
    <xf numFmtId="3" fontId="114" fillId="56" borderId="117" xfId="0" applyNumberFormat="1" applyFont="1" applyFill="1" applyBorder="1" applyAlignment="1">
      <alignment/>
    </xf>
    <xf numFmtId="3" fontId="114" fillId="56" borderId="25" xfId="0" applyNumberFormat="1" applyFont="1" applyFill="1" applyBorder="1" applyAlignment="1">
      <alignment/>
    </xf>
    <xf numFmtId="3" fontId="45" fillId="56" borderId="60" xfId="0" applyNumberFormat="1" applyFont="1" applyFill="1" applyBorder="1" applyAlignment="1">
      <alignment/>
    </xf>
    <xf numFmtId="3" fontId="114" fillId="56" borderId="124" xfId="0" applyNumberFormat="1" applyFont="1" applyFill="1" applyBorder="1" applyAlignment="1">
      <alignment/>
    </xf>
    <xf numFmtId="3" fontId="45" fillId="56" borderId="37" xfId="0" applyNumberFormat="1" applyFont="1" applyFill="1" applyBorder="1" applyAlignment="1">
      <alignment/>
    </xf>
    <xf numFmtId="3" fontId="15" fillId="57" borderId="28" xfId="115" applyNumberFormat="1" applyFont="1" applyFill="1" applyBorder="1" applyAlignment="1">
      <alignment horizontal="right" vertical="center"/>
      <protection/>
    </xf>
    <xf numFmtId="3" fontId="121" fillId="58" borderId="82" xfId="0" applyNumberFormat="1" applyFont="1" applyFill="1" applyBorder="1" applyAlignment="1">
      <alignment horizontal="right"/>
    </xf>
    <xf numFmtId="3" fontId="121" fillId="58" borderId="47" xfId="0" applyNumberFormat="1" applyFont="1" applyFill="1" applyBorder="1" applyAlignment="1">
      <alignment horizontal="right"/>
    </xf>
    <xf numFmtId="3" fontId="15" fillId="0" borderId="28" xfId="116" applyNumberFormat="1" applyFont="1" applyBorder="1" applyAlignment="1">
      <alignment horizontal="right" vertical="center"/>
      <protection/>
    </xf>
    <xf numFmtId="3" fontId="114" fillId="58" borderId="82" xfId="0" applyNumberFormat="1" applyFont="1" applyFill="1" applyBorder="1" applyAlignment="1">
      <alignment horizontal="right"/>
    </xf>
    <xf numFmtId="0" fontId="122" fillId="0" borderId="28" xfId="0" applyFont="1" applyBorder="1" applyAlignment="1">
      <alignment horizontal="justify" vertical="top" wrapText="1"/>
    </xf>
    <xf numFmtId="0" fontId="122" fillId="0" borderId="24" xfId="0" applyFont="1" applyBorder="1" applyAlignment="1">
      <alignment horizontal="justify" vertical="top" wrapText="1"/>
    </xf>
    <xf numFmtId="0" fontId="120" fillId="0" borderId="24" xfId="0" applyFont="1" applyBorder="1" applyAlignment="1">
      <alignment horizontal="justify" vertical="top" wrapText="1"/>
    </xf>
    <xf numFmtId="3" fontId="15" fillId="57" borderId="28" xfId="0" applyNumberFormat="1" applyFont="1" applyFill="1" applyBorder="1" applyAlignment="1">
      <alignment horizontal="right" vertical="center"/>
    </xf>
    <xf numFmtId="3" fontId="167" fillId="39" borderId="82" xfId="0" applyNumberFormat="1" applyFont="1" applyFill="1" applyBorder="1" applyAlignment="1">
      <alignment horizontal="right"/>
    </xf>
    <xf numFmtId="3" fontId="15" fillId="0" borderId="28" xfId="116" applyNumberFormat="1" applyFont="1" applyBorder="1" applyAlignment="1" applyProtection="1">
      <alignment horizontal="right" vertical="center"/>
      <protection hidden="1"/>
    </xf>
    <xf numFmtId="3" fontId="15" fillId="57" borderId="28" xfId="113" applyNumberFormat="1" applyFont="1" applyFill="1" applyBorder="1" applyAlignment="1">
      <alignment horizontal="right" vertical="center"/>
      <protection/>
    </xf>
    <xf numFmtId="3" fontId="203" fillId="57" borderId="28" xfId="115" applyNumberFormat="1" applyFont="1" applyFill="1" applyBorder="1" applyAlignment="1">
      <alignment horizontal="right" vertical="center"/>
      <protection/>
    </xf>
    <xf numFmtId="3" fontId="121" fillId="58" borderId="82" xfId="0" applyNumberFormat="1" applyFont="1" applyFill="1" applyBorder="1" applyAlignment="1">
      <alignment horizontal="right" vertical="center"/>
    </xf>
    <xf numFmtId="3" fontId="15" fillId="57" borderId="28" xfId="110" applyNumberFormat="1" applyFont="1" applyFill="1" applyBorder="1" applyAlignment="1">
      <alignment horizontal="right" vertical="center"/>
      <protection/>
    </xf>
    <xf numFmtId="3" fontId="121" fillId="58" borderId="82" xfId="0" applyNumberFormat="1" applyFont="1" applyFill="1" applyBorder="1" applyAlignment="1">
      <alignment horizontal="right" vertical="center" wrapText="1"/>
    </xf>
    <xf numFmtId="0" fontId="114" fillId="59" borderId="86" xfId="0" applyFont="1" applyFill="1" applyBorder="1" applyAlignment="1">
      <alignment horizontal="center"/>
    </xf>
    <xf numFmtId="0" fontId="120" fillId="59" borderId="28" xfId="0" applyFont="1" applyFill="1" applyBorder="1" applyAlignment="1">
      <alignment horizontal="justify" vertical="top" wrapText="1"/>
    </xf>
    <xf numFmtId="167" fontId="121" fillId="59" borderId="28" xfId="0" applyNumberFormat="1" applyFont="1" applyFill="1" applyBorder="1" applyAlignment="1">
      <alignment/>
    </xf>
    <xf numFmtId="167" fontId="121" fillId="59" borderId="28" xfId="0" applyNumberFormat="1" applyFont="1" applyFill="1" applyBorder="1" applyAlignment="1">
      <alignment horizontal="right" vertical="center"/>
    </xf>
    <xf numFmtId="3" fontId="15" fillId="60" borderId="28" xfId="113" applyNumberFormat="1" applyFont="1" applyFill="1" applyBorder="1" applyAlignment="1">
      <alignment horizontal="right" vertical="center"/>
      <protection/>
    </xf>
    <xf numFmtId="3" fontId="121" fillId="59" borderId="82" xfId="0" applyNumberFormat="1" applyFont="1" applyFill="1" applyBorder="1" applyAlignment="1">
      <alignment horizontal="right" vertical="center"/>
    </xf>
    <xf numFmtId="3" fontId="121" fillId="59" borderId="82" xfId="0" applyNumberFormat="1" applyFont="1" applyFill="1" applyBorder="1" applyAlignment="1">
      <alignment horizontal="right"/>
    </xf>
    <xf numFmtId="3" fontId="121" fillId="59" borderId="47" xfId="0" applyNumberFormat="1" applyFont="1" applyFill="1" applyBorder="1" applyAlignment="1">
      <alignment horizontal="right"/>
    </xf>
    <xf numFmtId="167" fontId="121" fillId="0" borderId="28" xfId="0" applyNumberFormat="1" applyFont="1" applyBorder="1" applyAlignment="1">
      <alignment/>
    </xf>
    <xf numFmtId="167" fontId="121" fillId="0" borderId="28" xfId="0" applyNumberFormat="1" applyFont="1" applyBorder="1" applyAlignment="1">
      <alignment horizontal="right" vertical="center"/>
    </xf>
    <xf numFmtId="3" fontId="203" fillId="0" borderId="28" xfId="81" applyNumberFormat="1" applyFont="1" applyBorder="1" applyAlignment="1">
      <alignment horizontal="right" vertical="center"/>
      <protection/>
    </xf>
    <xf numFmtId="3" fontId="15" fillId="60" borderId="28" xfId="0" applyNumberFormat="1" applyFont="1" applyFill="1" applyBorder="1" applyAlignment="1">
      <alignment horizontal="right" vertical="center"/>
    </xf>
    <xf numFmtId="167" fontId="121" fillId="0" borderId="28" xfId="0" applyNumberFormat="1" applyFont="1" applyBorder="1" applyAlignment="1">
      <alignment horizontal="right" vertical="center" wrapText="1"/>
    </xf>
    <xf numFmtId="0" fontId="114" fillId="60" borderId="86" xfId="0" applyFont="1" applyFill="1" applyBorder="1" applyAlignment="1">
      <alignment horizontal="center"/>
    </xf>
    <xf numFmtId="0" fontId="120" fillId="60" borderId="28" xfId="0" applyFont="1" applyFill="1" applyBorder="1" applyAlignment="1">
      <alignment horizontal="justify" vertical="top" wrapText="1"/>
    </xf>
    <xf numFmtId="167" fontId="121" fillId="60" borderId="28" xfId="0" applyNumberFormat="1" applyFont="1" applyFill="1" applyBorder="1" applyAlignment="1">
      <alignment/>
    </xf>
    <xf numFmtId="167" fontId="121" fillId="60" borderId="28" xfId="0" applyNumberFormat="1" applyFont="1" applyFill="1" applyBorder="1" applyAlignment="1">
      <alignment horizontal="right" vertical="center" wrapText="1"/>
    </xf>
    <xf numFmtId="3" fontId="121" fillId="60" borderId="82" xfId="0" applyNumberFormat="1" applyFont="1" applyFill="1" applyBorder="1" applyAlignment="1">
      <alignment horizontal="right" vertical="center" wrapText="1"/>
    </xf>
    <xf numFmtId="3" fontId="121" fillId="60" borderId="82" xfId="0" applyNumberFormat="1" applyFont="1" applyFill="1" applyBorder="1" applyAlignment="1">
      <alignment horizontal="right"/>
    </xf>
    <xf numFmtId="3" fontId="121" fillId="60" borderId="47" xfId="0" applyNumberFormat="1" applyFont="1" applyFill="1" applyBorder="1" applyAlignment="1">
      <alignment horizontal="right"/>
    </xf>
    <xf numFmtId="0" fontId="8" fillId="60" borderId="20" xfId="0" applyFont="1" applyFill="1" applyBorder="1" applyAlignment="1">
      <alignment horizontal="center" vertical="center"/>
    </xf>
    <xf numFmtId="0" fontId="0" fillId="60" borderId="41" xfId="0" applyFont="1" applyFill="1" applyBorder="1" applyAlignment="1">
      <alignment vertical="center" wrapText="1"/>
    </xf>
    <xf numFmtId="0" fontId="0" fillId="60" borderId="82" xfId="0" applyFont="1" applyFill="1" applyBorder="1" applyAlignment="1">
      <alignment horizontal="center" vertical="center" wrapText="1"/>
    </xf>
    <xf numFmtId="171" fontId="7" fillId="60" borderId="28" xfId="0" applyNumberFormat="1" applyFont="1" applyFill="1" applyBorder="1" applyAlignment="1">
      <alignment horizontal="center" vertical="center"/>
    </xf>
    <xf numFmtId="171" fontId="8" fillId="60" borderId="28" xfId="0" applyNumberFormat="1" applyFont="1" applyFill="1" applyBorder="1" applyAlignment="1">
      <alignment horizontal="center" vertical="center"/>
    </xf>
    <xf numFmtId="3" fontId="121" fillId="58" borderId="47" xfId="0" applyNumberFormat="1" applyFont="1" applyFill="1" applyBorder="1" applyAlignment="1">
      <alignment horizontal="right" vertical="center" wrapText="1"/>
    </xf>
    <xf numFmtId="3" fontId="121" fillId="58" borderId="28" xfId="0" applyNumberFormat="1" applyFont="1" applyFill="1" applyBorder="1" applyAlignment="1">
      <alignment horizontal="right"/>
    </xf>
    <xf numFmtId="167" fontId="121" fillId="0" borderId="42" xfId="0" applyNumberFormat="1" applyFont="1" applyBorder="1" applyAlignment="1">
      <alignment horizontal="right" vertical="center" wrapText="1"/>
    </xf>
    <xf numFmtId="167" fontId="114" fillId="61" borderId="42" xfId="0" applyNumberFormat="1" applyFont="1" applyFill="1" applyBorder="1" applyAlignment="1">
      <alignment/>
    </xf>
    <xf numFmtId="167" fontId="121" fillId="61" borderId="28" xfId="0" applyNumberFormat="1" applyFont="1" applyFill="1" applyBorder="1" applyAlignment="1">
      <alignment horizontal="right"/>
    </xf>
    <xf numFmtId="3" fontId="114" fillId="58" borderId="42" xfId="0" applyNumberFormat="1" applyFont="1" applyFill="1" applyBorder="1" applyAlignment="1">
      <alignment/>
    </xf>
    <xf numFmtId="0" fontId="204" fillId="56" borderId="27" xfId="0" applyFont="1" applyFill="1" applyBorder="1" applyAlignment="1">
      <alignment horizontal="justify" vertical="top" wrapText="1"/>
    </xf>
    <xf numFmtId="171" fontId="114" fillId="61" borderId="32" xfId="0" applyNumberFormat="1" applyFont="1" applyFill="1" applyBorder="1" applyAlignment="1">
      <alignment horizontal="right"/>
    </xf>
    <xf numFmtId="167" fontId="114" fillId="61" borderId="27" xfId="0" applyNumberFormat="1" applyFont="1" applyFill="1" applyBorder="1" applyAlignment="1">
      <alignment horizontal="right"/>
    </xf>
    <xf numFmtId="3" fontId="114" fillId="58" borderId="32" xfId="0" applyNumberFormat="1" applyFont="1" applyFill="1" applyBorder="1" applyAlignment="1">
      <alignment horizontal="right"/>
    </xf>
    <xf numFmtId="3" fontId="114" fillId="58" borderId="27" xfId="0" applyNumberFormat="1" applyFont="1" applyFill="1" applyBorder="1" applyAlignment="1">
      <alignment horizontal="right"/>
    </xf>
    <xf numFmtId="3" fontId="121" fillId="58" borderId="32" xfId="0" applyNumberFormat="1" applyFont="1" applyFill="1" applyBorder="1" applyAlignment="1">
      <alignment horizontal="right"/>
    </xf>
    <xf numFmtId="0" fontId="205" fillId="0" borderId="0" xfId="0" applyFont="1" applyAlignment="1">
      <alignment/>
    </xf>
    <xf numFmtId="0" fontId="205" fillId="0" borderId="0" xfId="0" applyFont="1" applyAlignment="1">
      <alignment horizontal="right"/>
    </xf>
    <xf numFmtId="3" fontId="206" fillId="0" borderId="0" xfId="0" applyNumberFormat="1" applyFont="1" applyAlignment="1">
      <alignment horizontal="right"/>
    </xf>
    <xf numFmtId="3" fontId="205" fillId="0" borderId="0" xfId="0" applyNumberFormat="1" applyFont="1" applyAlignment="1">
      <alignment/>
    </xf>
    <xf numFmtId="0" fontId="207" fillId="0" borderId="0" xfId="0" applyFont="1" applyAlignment="1">
      <alignment/>
    </xf>
    <xf numFmtId="0" fontId="207" fillId="0" borderId="0" xfId="0" applyFont="1" applyAlignment="1">
      <alignment horizontal="right"/>
    </xf>
    <xf numFmtId="3" fontId="208" fillId="0" borderId="0" xfId="0" applyNumberFormat="1" applyFont="1" applyAlignment="1">
      <alignment horizontal="right"/>
    </xf>
    <xf numFmtId="3" fontId="20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/>
    </xf>
    <xf numFmtId="171" fontId="46" fillId="0" borderId="0" xfId="0" applyNumberFormat="1" applyFont="1" applyAlignment="1">
      <alignment/>
    </xf>
    <xf numFmtId="0" fontId="209" fillId="0" borderId="0" xfId="0" applyFont="1" applyAlignment="1">
      <alignment/>
    </xf>
    <xf numFmtId="0" fontId="210" fillId="0" borderId="0" xfId="0" applyFont="1" applyAlignment="1">
      <alignment horizontal="right"/>
    </xf>
    <xf numFmtId="0" fontId="210" fillId="0" borderId="0" xfId="0" applyFont="1" applyAlignment="1">
      <alignment/>
    </xf>
    <xf numFmtId="3" fontId="211" fillId="0" borderId="0" xfId="0" applyNumberFormat="1" applyFont="1" applyAlignment="1">
      <alignment horizontal="right"/>
    </xf>
    <xf numFmtId="3" fontId="209" fillId="0" borderId="0" xfId="0" applyNumberFormat="1" applyFont="1" applyAlignment="1">
      <alignment/>
    </xf>
    <xf numFmtId="3" fontId="209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0" fontId="212" fillId="0" borderId="19" xfId="112" applyFont="1" applyBorder="1" applyAlignment="1">
      <alignment/>
      <protection/>
    </xf>
    <xf numFmtId="0" fontId="213" fillId="0" borderId="0" xfId="0" applyFont="1" applyAlignment="1">
      <alignment/>
    </xf>
    <xf numFmtId="3" fontId="210" fillId="41" borderId="38" xfId="113" applyNumberFormat="1" applyFont="1" applyFill="1" applyBorder="1" applyAlignment="1">
      <alignment vertical="center" wrapText="1"/>
      <protection/>
    </xf>
    <xf numFmtId="3" fontId="98" fillId="41" borderId="124" xfId="113" applyNumberFormat="1" applyFont="1" applyFill="1" applyBorder="1" applyAlignment="1">
      <alignment vertical="center" wrapText="1"/>
      <protection/>
    </xf>
    <xf numFmtId="3" fontId="98" fillId="41" borderId="53" xfId="113" applyNumberFormat="1" applyFont="1" applyFill="1" applyBorder="1" applyAlignment="1">
      <alignment vertical="center" wrapText="1"/>
      <protection/>
    </xf>
    <xf numFmtId="3" fontId="98" fillId="41" borderId="81" xfId="113" applyNumberFormat="1" applyFont="1" applyFill="1" applyBorder="1" applyAlignment="1">
      <alignment vertical="center" wrapText="1"/>
      <protection/>
    </xf>
    <xf numFmtId="0" fontId="43" fillId="0" borderId="113" xfId="0" applyFont="1" applyBorder="1" applyAlignment="1">
      <alignment vertical="center" wrapText="1"/>
    </xf>
    <xf numFmtId="0" fontId="206" fillId="6" borderId="39" xfId="0" applyFont="1" applyFill="1" applyBorder="1" applyAlignment="1">
      <alignment horizontal="center" vertical="center" wrapText="1"/>
    </xf>
    <xf numFmtId="0" fontId="46" fillId="6" borderId="39" xfId="0" applyFont="1" applyFill="1" applyBorder="1" applyAlignment="1">
      <alignment horizontal="center" vertical="center"/>
    </xf>
    <xf numFmtId="0" fontId="209" fillId="6" borderId="39" xfId="0" applyFont="1" applyFill="1" applyBorder="1" applyAlignment="1">
      <alignment horizontal="center" vertical="center"/>
    </xf>
    <xf numFmtId="0" fontId="46" fillId="6" borderId="40" xfId="0" applyFont="1" applyFill="1" applyBorder="1" applyAlignment="1">
      <alignment horizontal="center" vertical="center"/>
    </xf>
    <xf numFmtId="0" fontId="206" fillId="62" borderId="39" xfId="0" applyFont="1" applyFill="1" applyBorder="1" applyAlignment="1">
      <alignment horizontal="center" vertical="center" wrapText="1"/>
    </xf>
    <xf numFmtId="0" fontId="46" fillId="62" borderId="39" xfId="0" applyFont="1" applyFill="1" applyBorder="1" applyAlignment="1">
      <alignment horizontal="center" vertical="center"/>
    </xf>
    <xf numFmtId="0" fontId="209" fillId="62" borderId="39" xfId="0" applyFont="1" applyFill="1" applyBorder="1" applyAlignment="1">
      <alignment horizontal="center" vertical="center"/>
    </xf>
    <xf numFmtId="0" fontId="42" fillId="0" borderId="113" xfId="0" applyFont="1" applyBorder="1" applyAlignment="1">
      <alignment vertical="center" wrapText="1"/>
    </xf>
    <xf numFmtId="3" fontId="43" fillId="0" borderId="113" xfId="0" applyNumberFormat="1" applyFont="1" applyBorder="1" applyAlignment="1">
      <alignment vertical="center" wrapText="1"/>
    </xf>
    <xf numFmtId="3" fontId="210" fillId="0" borderId="125" xfId="0" applyNumberFormat="1" applyFont="1" applyBorder="1" applyAlignment="1">
      <alignment vertical="center" wrapText="1"/>
    </xf>
    <xf numFmtId="0" fontId="214" fillId="0" borderId="0" xfId="0" applyFont="1" applyAlignment="1">
      <alignment/>
    </xf>
    <xf numFmtId="3" fontId="43" fillId="0" borderId="23" xfId="0" applyNumberFormat="1" applyFont="1" applyBorder="1" applyAlignment="1">
      <alignment vertical="center" wrapText="1"/>
    </xf>
    <xf numFmtId="3" fontId="210" fillId="0" borderId="38" xfId="0" applyNumberFormat="1" applyFont="1" applyBorder="1" applyAlignment="1">
      <alignment vertical="center" wrapText="1"/>
    </xf>
    <xf numFmtId="3" fontId="46" fillId="0" borderId="38" xfId="0" applyNumberFormat="1" applyFont="1" applyBorder="1" applyAlignment="1">
      <alignment horizontal="right" vertical="center" wrapText="1"/>
    </xf>
    <xf numFmtId="0" fontId="42" fillId="0" borderId="54" xfId="0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210" fillId="0" borderId="67" xfId="0" applyNumberFormat="1" applyFont="1" applyBorder="1" applyAlignment="1">
      <alignment vertical="center" wrapText="1"/>
    </xf>
    <xf numFmtId="0" fontId="64" fillId="41" borderId="109" xfId="0" applyFont="1" applyFill="1" applyBorder="1" applyAlignment="1">
      <alignment horizontal="left"/>
    </xf>
    <xf numFmtId="0" fontId="64" fillId="41" borderId="110" xfId="0" applyFont="1" applyFill="1" applyBorder="1" applyAlignment="1">
      <alignment horizontal="left"/>
    </xf>
    <xf numFmtId="0" fontId="64" fillId="41" borderId="126" xfId="0" applyFont="1" applyFill="1" applyBorder="1" applyAlignment="1">
      <alignment horizontal="left"/>
    </xf>
    <xf numFmtId="0" fontId="205" fillId="41" borderId="111" xfId="0" applyFont="1" applyFill="1" applyBorder="1" applyAlignment="1">
      <alignment/>
    </xf>
    <xf numFmtId="3" fontId="207" fillId="41" borderId="111" xfId="0" applyNumberFormat="1" applyFont="1" applyFill="1" applyBorder="1" applyAlignment="1">
      <alignment/>
    </xf>
    <xf numFmtId="3" fontId="42" fillId="41" borderId="111" xfId="0" applyNumberFormat="1" applyFont="1" applyFill="1" applyBorder="1" applyAlignment="1">
      <alignment/>
    </xf>
    <xf numFmtId="3" fontId="210" fillId="41" borderId="111" xfId="0" applyNumberFormat="1" applyFont="1" applyFill="1" applyBorder="1" applyAlignment="1">
      <alignment/>
    </xf>
    <xf numFmtId="3" fontId="64" fillId="41" borderId="111" xfId="0" applyNumberFormat="1" applyFont="1" applyFill="1" applyBorder="1" applyAlignment="1">
      <alignment/>
    </xf>
    <xf numFmtId="3" fontId="43" fillId="41" borderId="111" xfId="0" applyNumberFormat="1" applyFont="1" applyFill="1" applyBorder="1" applyAlignment="1">
      <alignment/>
    </xf>
    <xf numFmtId="0" fontId="46" fillId="56" borderId="56" xfId="0" applyFont="1" applyFill="1" applyBorder="1" applyAlignment="1">
      <alignment horizontal="center"/>
    </xf>
    <xf numFmtId="0" fontId="212" fillId="56" borderId="57" xfId="0" applyFont="1" applyFill="1" applyBorder="1" applyAlignment="1">
      <alignment horizontal="center"/>
    </xf>
    <xf numFmtId="0" fontId="64" fillId="56" borderId="57" xfId="0" applyFont="1" applyFill="1" applyBorder="1" applyAlignment="1">
      <alignment horizontal="center"/>
    </xf>
    <xf numFmtId="0" fontId="205" fillId="56" borderId="57" xfId="0" applyFont="1" applyFill="1" applyBorder="1" applyAlignment="1">
      <alignment horizontal="center"/>
    </xf>
    <xf numFmtId="0" fontId="209" fillId="56" borderId="57" xfId="0" applyFont="1" applyFill="1" applyBorder="1" applyAlignment="1">
      <alignment horizontal="center"/>
    </xf>
    <xf numFmtId="0" fontId="46" fillId="56" borderId="57" xfId="0" applyFont="1" applyFill="1" applyBorder="1" applyAlignment="1">
      <alignment horizontal="center"/>
    </xf>
    <xf numFmtId="0" fontId="64" fillId="56" borderId="68" xfId="0" applyFont="1" applyFill="1" applyBorder="1" applyAlignment="1">
      <alignment horizontal="center"/>
    </xf>
    <xf numFmtId="3" fontId="207" fillId="0" borderId="113" xfId="0" applyNumberFormat="1" applyFont="1" applyBorder="1" applyAlignment="1">
      <alignment vertical="center" wrapText="1"/>
    </xf>
    <xf numFmtId="3" fontId="207" fillId="0" borderId="23" xfId="0" applyNumberFormat="1" applyFont="1" applyBorder="1" applyAlignment="1">
      <alignment vertical="center" wrapText="1"/>
    </xf>
    <xf numFmtId="3" fontId="207" fillId="0" borderId="54" xfId="0" applyNumberFormat="1" applyFont="1" applyBorder="1" applyAlignment="1">
      <alignment vertical="center" wrapText="1"/>
    </xf>
    <xf numFmtId="0" fontId="212" fillId="0" borderId="57" xfId="0" applyFont="1" applyBorder="1" applyAlignment="1">
      <alignment horizontal="left"/>
    </xf>
    <xf numFmtId="0" fontId="64" fillId="0" borderId="57" xfId="0" applyFont="1" applyBorder="1" applyAlignment="1">
      <alignment horizontal="left"/>
    </xf>
    <xf numFmtId="0" fontId="64" fillId="0" borderId="57" xfId="0" applyFont="1" applyBorder="1" applyAlignment="1">
      <alignment/>
    </xf>
    <xf numFmtId="3" fontId="207" fillId="0" borderId="57" xfId="0" applyNumberFormat="1" applyFont="1" applyBorder="1" applyAlignment="1">
      <alignment/>
    </xf>
    <xf numFmtId="3" fontId="42" fillId="0" borderId="57" xfId="0" applyNumberFormat="1" applyFont="1" applyBorder="1" applyAlignment="1">
      <alignment/>
    </xf>
    <xf numFmtId="3" fontId="210" fillId="0" borderId="57" xfId="0" applyNumberFormat="1" applyFont="1" applyBorder="1" applyAlignment="1">
      <alignment/>
    </xf>
    <xf numFmtId="3" fontId="64" fillId="0" borderId="57" xfId="0" applyNumberFormat="1" applyFont="1" applyBorder="1" applyAlignment="1">
      <alignment/>
    </xf>
    <xf numFmtId="3" fontId="43" fillId="0" borderId="57" xfId="0" applyNumberFormat="1" applyFont="1" applyBorder="1" applyAlignment="1">
      <alignment/>
    </xf>
    <xf numFmtId="3" fontId="215" fillId="0" borderId="23" xfId="0" applyNumberFormat="1" applyFont="1" applyBorder="1" applyAlignment="1">
      <alignment vertical="center" wrapText="1"/>
    </xf>
    <xf numFmtId="0" fontId="216" fillId="0" borderId="0" xfId="0" applyFont="1" applyAlignment="1">
      <alignment/>
    </xf>
    <xf numFmtId="0" fontId="217" fillId="0" borderId="0" xfId="0" applyFont="1" applyAlignment="1">
      <alignment/>
    </xf>
    <xf numFmtId="3" fontId="215" fillId="0" borderId="23" xfId="0" applyNumberFormat="1" applyFont="1" applyBorder="1" applyAlignment="1">
      <alignment horizontal="right" vertical="center" wrapText="1"/>
    </xf>
    <xf numFmtId="0" fontId="170" fillId="0" borderId="0" xfId="0" applyFont="1" applyAlignment="1">
      <alignment/>
    </xf>
    <xf numFmtId="0" fontId="218" fillId="0" borderId="0" xfId="0" applyFont="1" applyAlignment="1">
      <alignment/>
    </xf>
    <xf numFmtId="0" fontId="219" fillId="0" borderId="0" xfId="0" applyFont="1" applyAlignment="1">
      <alignment/>
    </xf>
    <xf numFmtId="3" fontId="64" fillId="41" borderId="111" xfId="0" applyNumberFormat="1" applyFont="1" applyFill="1" applyBorder="1" applyAlignment="1">
      <alignment horizontal="right"/>
    </xf>
    <xf numFmtId="0" fontId="64" fillId="56" borderId="57" xfId="0" applyFont="1" applyFill="1" applyBorder="1" applyAlignment="1">
      <alignment horizontal="right"/>
    </xf>
    <xf numFmtId="0" fontId="46" fillId="56" borderId="30" xfId="0" applyFont="1" applyFill="1" applyBorder="1" applyAlignment="1">
      <alignment horizontal="center"/>
    </xf>
    <xf numFmtId="0" fontId="64" fillId="56" borderId="107" xfId="0" applyFont="1" applyFill="1" applyBorder="1" applyAlignment="1">
      <alignment horizontal="center"/>
    </xf>
    <xf numFmtId="0" fontId="64" fillId="56" borderId="43" xfId="0" applyFont="1" applyFill="1" applyBorder="1" applyAlignment="1">
      <alignment horizontal="center"/>
    </xf>
    <xf numFmtId="0" fontId="46" fillId="56" borderId="55" xfId="0" applyFont="1" applyFill="1" applyBorder="1" applyAlignment="1">
      <alignment horizontal="center"/>
    </xf>
    <xf numFmtId="0" fontId="205" fillId="56" borderId="107" xfId="0" applyFont="1" applyFill="1" applyBorder="1" applyAlignment="1">
      <alignment horizontal="center"/>
    </xf>
    <xf numFmtId="0" fontId="220" fillId="0" borderId="0" xfId="0" applyFont="1" applyAlignment="1">
      <alignment/>
    </xf>
    <xf numFmtId="0" fontId="221" fillId="0" borderId="0" xfId="0" applyFont="1" applyAlignment="1">
      <alignment/>
    </xf>
    <xf numFmtId="0" fontId="0" fillId="0" borderId="0" xfId="0" applyFont="1" applyAlignment="1">
      <alignment wrapText="1"/>
    </xf>
    <xf numFmtId="3" fontId="30" fillId="10" borderId="33" xfId="0" applyNumberFormat="1" applyFont="1" applyFill="1" applyBorder="1" applyAlignment="1">
      <alignment horizontal="center" vertical="center" wrapText="1"/>
    </xf>
    <xf numFmtId="3" fontId="83" fillId="22" borderId="49" xfId="0" applyNumberFormat="1" applyFont="1" applyFill="1" applyBorder="1" applyAlignment="1">
      <alignment horizontal="right"/>
    </xf>
    <xf numFmtId="3" fontId="83" fillId="10" borderId="41" xfId="0" applyNumberFormat="1" applyFont="1" applyFill="1" applyBorder="1" applyAlignment="1">
      <alignment horizontal="center"/>
    </xf>
    <xf numFmtId="0" fontId="85" fillId="0" borderId="43" xfId="0" applyFont="1" applyFill="1" applyBorder="1" applyAlignment="1">
      <alignment/>
    </xf>
    <xf numFmtId="3" fontId="29" fillId="0" borderId="41" xfId="0" applyNumberFormat="1" applyFont="1" applyFill="1" applyBorder="1" applyAlignment="1">
      <alignment horizontal="center"/>
    </xf>
    <xf numFmtId="3" fontId="86" fillId="0" borderId="41" xfId="0" applyNumberFormat="1" applyFont="1" applyFill="1" applyBorder="1" applyAlignment="1">
      <alignment horizontal="center"/>
    </xf>
    <xf numFmtId="3" fontId="15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22" borderId="45" xfId="0" applyNumberFormat="1" applyFont="1" applyFill="1" applyBorder="1" applyAlignment="1">
      <alignment horizontal="right" vertical="center"/>
    </xf>
    <xf numFmtId="3" fontId="11" fillId="22" borderId="44" xfId="0" applyNumberFormat="1" applyFont="1" applyFill="1" applyBorder="1" applyAlignment="1">
      <alignment horizontal="right" vertical="center"/>
    </xf>
    <xf numFmtId="3" fontId="73" fillId="22" borderId="44" xfId="0" applyNumberFormat="1" applyFont="1" applyFill="1" applyBorder="1" applyAlignment="1">
      <alignment horizontal="right" vertical="center"/>
    </xf>
    <xf numFmtId="3" fontId="133" fillId="22" borderId="44" xfId="0" applyNumberFormat="1" applyFont="1" applyFill="1" applyBorder="1" applyAlignment="1">
      <alignment horizontal="right" vertical="center"/>
    </xf>
    <xf numFmtId="3" fontId="16" fillId="22" borderId="44" xfId="0" applyNumberFormat="1" applyFont="1" applyFill="1" applyBorder="1" applyAlignment="1">
      <alignment horizontal="right" vertical="center"/>
    </xf>
    <xf numFmtId="3" fontId="27" fillId="22" borderId="46" xfId="0" applyNumberFormat="1" applyFont="1" applyFill="1" applyBorder="1" applyAlignment="1">
      <alignment horizontal="right" vertical="center"/>
    </xf>
    <xf numFmtId="0" fontId="70" fillId="62" borderId="69" xfId="0" applyFont="1" applyFill="1" applyBorder="1" applyAlignment="1">
      <alignment horizontal="center" vertical="center"/>
    </xf>
    <xf numFmtId="3" fontId="70" fillId="0" borderId="127" xfId="0" applyNumberFormat="1" applyFont="1" applyBorder="1" applyAlignment="1">
      <alignment horizontal="right" vertical="center" wrapText="1"/>
    </xf>
    <xf numFmtId="3" fontId="70" fillId="0" borderId="48" xfId="0" applyNumberFormat="1" applyFont="1" applyBorder="1" applyAlignment="1">
      <alignment horizontal="right" vertical="center" wrapText="1"/>
    </xf>
    <xf numFmtId="3" fontId="70" fillId="0" borderId="61" xfId="0" applyNumberFormat="1" applyFont="1" applyBorder="1" applyAlignment="1">
      <alignment horizontal="right" vertical="center" wrapText="1"/>
    </xf>
    <xf numFmtId="3" fontId="70" fillId="41" borderId="128" xfId="0" applyNumberFormat="1" applyFont="1" applyFill="1" applyBorder="1" applyAlignment="1">
      <alignment/>
    </xf>
    <xf numFmtId="0" fontId="46" fillId="0" borderId="56" xfId="0" applyFont="1" applyBorder="1" applyAlignment="1">
      <alignment horizontal="left"/>
    </xf>
    <xf numFmtId="3" fontId="70" fillId="0" borderId="68" xfId="0" applyNumberFormat="1" applyFont="1" applyBorder="1" applyAlignment="1">
      <alignment/>
    </xf>
    <xf numFmtId="0" fontId="212" fillId="56" borderId="0" xfId="0" applyFont="1" applyFill="1" applyBorder="1" applyAlignment="1">
      <alignment horizontal="center"/>
    </xf>
    <xf numFmtId="0" fontId="64" fillId="56" borderId="0" xfId="0" applyFont="1" applyFill="1" applyBorder="1" applyAlignment="1">
      <alignment horizontal="center"/>
    </xf>
    <xf numFmtId="0" fontId="205" fillId="56" borderId="0" xfId="0" applyFont="1" applyFill="1" applyBorder="1" applyAlignment="1">
      <alignment horizontal="center"/>
    </xf>
    <xf numFmtId="0" fontId="209" fillId="56" borderId="0" xfId="0" applyFont="1" applyFill="1" applyBorder="1" applyAlignment="1">
      <alignment horizontal="center"/>
    </xf>
    <xf numFmtId="0" fontId="46" fillId="56" borderId="0" xfId="0" applyFont="1" applyFill="1" applyBorder="1" applyAlignment="1">
      <alignment horizontal="center"/>
    </xf>
    <xf numFmtId="3" fontId="212" fillId="0" borderId="0" xfId="0" applyNumberFormat="1" applyFont="1" applyBorder="1" applyAlignment="1">
      <alignment vertical="center" wrapText="1"/>
    </xf>
    <xf numFmtId="3" fontId="207" fillId="41" borderId="25" xfId="0" applyNumberFormat="1" applyFont="1" applyFill="1" applyBorder="1" applyAlignment="1">
      <alignment horizontal="center" vertical="center" wrapText="1"/>
    </xf>
    <xf numFmtId="3" fontId="207" fillId="41" borderId="23" xfId="0" applyNumberFormat="1" applyFont="1" applyFill="1" applyBorder="1" applyAlignment="1">
      <alignment horizontal="center" vertical="center" wrapText="1"/>
    </xf>
    <xf numFmtId="3" fontId="207" fillId="41" borderId="24" xfId="0" applyNumberFormat="1" applyFont="1" applyFill="1" applyBorder="1" applyAlignment="1">
      <alignment horizontal="center" vertical="center" wrapText="1"/>
    </xf>
    <xf numFmtId="3" fontId="22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23" fillId="0" borderId="0" xfId="0" applyNumberFormat="1" applyFont="1" applyAlignment="1">
      <alignment/>
    </xf>
    <xf numFmtId="3" fontId="6" fillId="44" borderId="27" xfId="0" applyNumberFormat="1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3" fontId="8" fillId="43" borderId="40" xfId="0" applyNumberFormat="1" applyFont="1" applyFill="1" applyBorder="1" applyAlignment="1">
      <alignment horizontal="right"/>
    </xf>
    <xf numFmtId="3" fontId="86" fillId="43" borderId="69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86" fillId="0" borderId="69" xfId="0" applyNumberFormat="1" applyFont="1" applyFill="1" applyBorder="1" applyAlignment="1">
      <alignment horizontal="center"/>
    </xf>
    <xf numFmtId="3" fontId="8" fillId="12" borderId="39" xfId="0" applyNumberFormat="1" applyFont="1" applyFill="1" applyBorder="1" applyAlignment="1">
      <alignment horizontal="center"/>
    </xf>
    <xf numFmtId="3" fontId="86" fillId="12" borderId="69" xfId="0" applyNumberFormat="1" applyFont="1" applyFill="1" applyBorder="1" applyAlignment="1">
      <alignment horizontal="center"/>
    </xf>
    <xf numFmtId="0" fontId="222" fillId="44" borderId="24" xfId="0" applyFont="1" applyFill="1" applyBorder="1" applyAlignment="1">
      <alignment horizontal="center"/>
    </xf>
    <xf numFmtId="3" fontId="222" fillId="43" borderId="25" xfId="0" applyNumberFormat="1" applyFont="1" applyFill="1" applyBorder="1" applyAlignment="1">
      <alignment horizontal="center" vertical="center" wrapText="1"/>
    </xf>
    <xf numFmtId="3" fontId="222" fillId="43" borderId="23" xfId="0" applyNumberFormat="1" applyFont="1" applyFill="1" applyBorder="1" applyAlignment="1">
      <alignment horizontal="center" vertical="center" wrapText="1"/>
    </xf>
    <xf numFmtId="3" fontId="134" fillId="43" borderId="23" xfId="0" applyNumberFormat="1" applyFont="1" applyFill="1" applyBorder="1" applyAlignment="1">
      <alignment vertical="center" wrapText="1"/>
    </xf>
    <xf numFmtId="3" fontId="134" fillId="43" borderId="25" xfId="0" applyNumberFormat="1" applyFont="1" applyFill="1" applyBorder="1" applyAlignment="1">
      <alignment horizontal="center" vertical="center" wrapText="1"/>
    </xf>
    <xf numFmtId="3" fontId="83" fillId="0" borderId="49" xfId="0" applyNumberFormat="1" applyFont="1" applyFill="1" applyBorder="1" applyAlignment="1">
      <alignment horizontal="center"/>
    </xf>
    <xf numFmtId="3" fontId="83" fillId="10" borderId="58" xfId="0" applyNumberFormat="1" applyFont="1" applyFill="1" applyBorder="1" applyAlignment="1">
      <alignment horizontal="center"/>
    </xf>
    <xf numFmtId="3" fontId="83" fillId="12" borderId="49" xfId="0" applyNumberFormat="1" applyFont="1" applyFill="1" applyBorder="1" applyAlignment="1">
      <alignment horizontal="center"/>
    </xf>
    <xf numFmtId="3" fontId="16" fillId="43" borderId="71" xfId="0" applyNumberFormat="1" applyFont="1" applyFill="1" applyBorder="1" applyAlignment="1">
      <alignment horizontal="right"/>
    </xf>
    <xf numFmtId="3" fontId="6" fillId="43" borderId="72" xfId="0" applyNumberFormat="1" applyFont="1" applyFill="1" applyBorder="1" applyAlignment="1">
      <alignment horizontal="right"/>
    </xf>
    <xf numFmtId="3" fontId="28" fillId="43" borderId="74" xfId="0" applyNumberFormat="1" applyFont="1" applyFill="1" applyBorder="1" applyAlignment="1">
      <alignment horizontal="right"/>
    </xf>
    <xf numFmtId="3" fontId="16" fillId="22" borderId="71" xfId="0" applyNumberFormat="1" applyFont="1" applyFill="1" applyBorder="1" applyAlignment="1">
      <alignment horizontal="right"/>
    </xf>
    <xf numFmtId="3" fontId="83" fillId="22" borderId="71" xfId="0" applyNumberFormat="1" applyFont="1" applyFill="1" applyBorder="1" applyAlignment="1">
      <alignment horizontal="right"/>
    </xf>
    <xf numFmtId="3" fontId="16" fillId="12" borderId="71" xfId="0" applyNumberFormat="1" applyFont="1" applyFill="1" applyBorder="1" applyAlignment="1">
      <alignment horizontal="right"/>
    </xf>
    <xf numFmtId="3" fontId="83" fillId="12" borderId="74" xfId="0" applyNumberFormat="1" applyFont="1" applyFill="1" applyBorder="1" applyAlignment="1">
      <alignment horizontal="right"/>
    </xf>
    <xf numFmtId="3" fontId="16" fillId="43" borderId="75" xfId="0" applyNumberFormat="1" applyFont="1" applyFill="1" applyBorder="1" applyAlignment="1">
      <alignment horizontal="right"/>
    </xf>
    <xf numFmtId="3" fontId="6" fillId="43" borderId="76" xfId="0" applyNumberFormat="1" applyFont="1" applyFill="1" applyBorder="1" applyAlignment="1">
      <alignment horizontal="right"/>
    </xf>
    <xf numFmtId="3" fontId="83" fillId="43" borderId="78" xfId="0" applyNumberFormat="1" applyFont="1" applyFill="1" applyBorder="1" applyAlignment="1">
      <alignment horizontal="right"/>
    </xf>
    <xf numFmtId="3" fontId="16" fillId="22" borderId="75" xfId="0" applyNumberFormat="1" applyFont="1" applyFill="1" applyBorder="1" applyAlignment="1">
      <alignment horizontal="right"/>
    </xf>
    <xf numFmtId="3" fontId="83" fillId="22" borderId="75" xfId="0" applyNumberFormat="1" applyFont="1" applyFill="1" applyBorder="1" applyAlignment="1">
      <alignment horizontal="right"/>
    </xf>
    <xf numFmtId="3" fontId="16" fillId="12" borderId="75" xfId="0" applyNumberFormat="1" applyFont="1" applyFill="1" applyBorder="1" applyAlignment="1">
      <alignment horizontal="right"/>
    </xf>
    <xf numFmtId="3" fontId="83" fillId="12" borderId="78" xfId="0" applyNumberFormat="1" applyFont="1" applyFill="1" applyBorder="1" applyAlignment="1">
      <alignment horizontal="right"/>
    </xf>
    <xf numFmtId="3" fontId="224" fillId="55" borderId="64" xfId="0" applyNumberFormat="1" applyFont="1" applyFill="1" applyBorder="1" applyAlignment="1">
      <alignment horizontal="right" vertical="center"/>
    </xf>
    <xf numFmtId="3" fontId="224" fillId="12" borderId="27" xfId="0" applyNumberFormat="1" applyFont="1" applyFill="1" applyBorder="1" applyAlignment="1">
      <alignment horizontal="center" vertical="center" wrapText="1"/>
    </xf>
    <xf numFmtId="3" fontId="225" fillId="12" borderId="71" xfId="0" applyNumberFormat="1" applyFont="1" applyFill="1" applyBorder="1" applyAlignment="1">
      <alignment horizontal="right"/>
    </xf>
    <xf numFmtId="0" fontId="226" fillId="12" borderId="0" xfId="0" applyFont="1" applyFill="1" applyBorder="1" applyAlignment="1">
      <alignment/>
    </xf>
    <xf numFmtId="3" fontId="227" fillId="12" borderId="42" xfId="0" applyNumberFormat="1" applyFont="1" applyFill="1" applyBorder="1" applyAlignment="1">
      <alignment horizontal="center"/>
    </xf>
    <xf numFmtId="3" fontId="227" fillId="12" borderId="45" xfId="0" applyNumberFormat="1" applyFont="1" applyFill="1" applyBorder="1" applyAlignment="1">
      <alignment horizontal="center"/>
    </xf>
    <xf numFmtId="3" fontId="227" fillId="0" borderId="0" xfId="0" applyNumberFormat="1" applyFont="1" applyFill="1" applyBorder="1" applyAlignment="1">
      <alignment horizontal="center"/>
    </xf>
    <xf numFmtId="3" fontId="225" fillId="12" borderId="75" xfId="0" applyNumberFormat="1" applyFont="1" applyFill="1" applyBorder="1" applyAlignment="1">
      <alignment horizontal="right"/>
    </xf>
    <xf numFmtId="3" fontId="227" fillId="12" borderId="39" xfId="0" applyNumberFormat="1" applyFont="1" applyFill="1" applyBorder="1" applyAlignment="1">
      <alignment horizontal="center"/>
    </xf>
    <xf numFmtId="3" fontId="228" fillId="0" borderId="0" xfId="0" applyNumberFormat="1" applyFont="1" applyBorder="1" applyAlignment="1">
      <alignment horizontal="center"/>
    </xf>
    <xf numFmtId="3" fontId="228" fillId="0" borderId="0" xfId="0" applyNumberFormat="1" applyFont="1" applyAlignment="1">
      <alignment horizontal="center"/>
    </xf>
    <xf numFmtId="3" fontId="224" fillId="10" borderId="27" xfId="0" applyNumberFormat="1" applyFont="1" applyFill="1" applyBorder="1" applyAlignment="1">
      <alignment horizontal="center" vertical="center" wrapText="1"/>
    </xf>
    <xf numFmtId="3" fontId="225" fillId="22" borderId="71" xfId="0" applyNumberFormat="1" applyFont="1" applyFill="1" applyBorder="1" applyAlignment="1">
      <alignment horizontal="right"/>
    </xf>
    <xf numFmtId="0" fontId="226" fillId="10" borderId="0" xfId="0" applyFont="1" applyFill="1" applyBorder="1" applyAlignment="1">
      <alignment/>
    </xf>
    <xf numFmtId="0" fontId="226" fillId="0" borderId="0" xfId="0" applyFont="1" applyFill="1" applyBorder="1" applyAlignment="1">
      <alignment/>
    </xf>
    <xf numFmtId="3" fontId="224" fillId="0" borderId="42" xfId="0" applyNumberFormat="1" applyFont="1" applyFill="1" applyBorder="1" applyAlignment="1">
      <alignment horizontal="right"/>
    </xf>
    <xf numFmtId="3" fontId="224" fillId="0" borderId="45" xfId="0" applyNumberFormat="1" applyFont="1" applyFill="1" applyBorder="1" applyAlignment="1">
      <alignment horizontal="right"/>
    </xf>
    <xf numFmtId="3" fontId="224" fillId="0" borderId="0" xfId="0" applyNumberFormat="1" applyFont="1" applyFill="1" applyBorder="1" applyAlignment="1">
      <alignment horizontal="right"/>
    </xf>
    <xf numFmtId="3" fontId="225" fillId="22" borderId="75" xfId="0" applyNumberFormat="1" applyFont="1" applyFill="1" applyBorder="1" applyAlignment="1">
      <alignment horizontal="right"/>
    </xf>
    <xf numFmtId="3" fontId="224" fillId="0" borderId="39" xfId="0" applyNumberFormat="1" applyFont="1" applyFill="1" applyBorder="1" applyAlignment="1">
      <alignment horizontal="right"/>
    </xf>
    <xf numFmtId="3" fontId="228" fillId="0" borderId="0" xfId="0" applyNumberFormat="1" applyFont="1" applyBorder="1" applyAlignment="1">
      <alignment horizontal="left"/>
    </xf>
    <xf numFmtId="3" fontId="224" fillId="43" borderId="27" xfId="0" applyNumberFormat="1" applyFont="1" applyFill="1" applyBorder="1" applyAlignment="1">
      <alignment horizontal="center" vertical="center" wrapText="1"/>
    </xf>
    <xf numFmtId="3" fontId="224" fillId="43" borderId="72" xfId="0" applyNumberFormat="1" applyFont="1" applyFill="1" applyBorder="1" applyAlignment="1">
      <alignment horizontal="right"/>
    </xf>
    <xf numFmtId="3" fontId="229" fillId="43" borderId="47" xfId="0" applyNumberFormat="1" applyFont="1" applyFill="1" applyBorder="1" applyAlignment="1">
      <alignment/>
    </xf>
    <xf numFmtId="3" fontId="224" fillId="43" borderId="42" xfId="0" applyNumberFormat="1" applyFont="1" applyFill="1" applyBorder="1" applyAlignment="1">
      <alignment horizontal="right"/>
    </xf>
    <xf numFmtId="3" fontId="224" fillId="43" borderId="45" xfId="0" applyNumberFormat="1" applyFont="1" applyFill="1" applyBorder="1" applyAlignment="1">
      <alignment horizontal="right"/>
    </xf>
    <xf numFmtId="3" fontId="229" fillId="43" borderId="76" xfId="0" applyNumberFormat="1" applyFont="1" applyFill="1" applyBorder="1" applyAlignment="1">
      <alignment horizontal="right"/>
    </xf>
    <xf numFmtId="0" fontId="229" fillId="43" borderId="47" xfId="0" applyFont="1" applyFill="1" applyBorder="1" applyAlignment="1">
      <alignment/>
    </xf>
    <xf numFmtId="3" fontId="224" fillId="43" borderId="39" xfId="0" applyNumberFormat="1" applyFont="1" applyFill="1" applyBorder="1" applyAlignment="1">
      <alignment horizontal="right"/>
    </xf>
    <xf numFmtId="3" fontId="220" fillId="0" borderId="0" xfId="0" applyNumberFormat="1" applyFont="1" applyBorder="1" applyAlignment="1">
      <alignment horizontal="left"/>
    </xf>
    <xf numFmtId="3" fontId="222" fillId="43" borderId="27" xfId="0" applyNumberFormat="1" applyFont="1" applyFill="1" applyBorder="1" applyAlignment="1">
      <alignment horizontal="center" vertical="center" wrapText="1"/>
    </xf>
    <xf numFmtId="3" fontId="222" fillId="43" borderId="72" xfId="0" applyNumberFormat="1" applyFont="1" applyFill="1" applyBorder="1" applyAlignment="1">
      <alignment horizontal="right"/>
    </xf>
    <xf numFmtId="3" fontId="230" fillId="43" borderId="47" xfId="0" applyNumberFormat="1" applyFont="1" applyFill="1" applyBorder="1" applyAlignment="1">
      <alignment/>
    </xf>
    <xf numFmtId="3" fontId="222" fillId="43" borderId="42" xfId="0" applyNumberFormat="1" applyFont="1" applyFill="1" applyBorder="1" applyAlignment="1">
      <alignment horizontal="right"/>
    </xf>
    <xf numFmtId="3" fontId="222" fillId="43" borderId="45" xfId="0" applyNumberFormat="1" applyFont="1" applyFill="1" applyBorder="1" applyAlignment="1">
      <alignment horizontal="right"/>
    </xf>
    <xf numFmtId="3" fontId="222" fillId="0" borderId="0" xfId="0" applyNumberFormat="1" applyFont="1" applyFill="1" applyBorder="1" applyAlignment="1">
      <alignment horizontal="right"/>
    </xf>
    <xf numFmtId="3" fontId="230" fillId="43" borderId="76" xfId="0" applyNumberFormat="1" applyFont="1" applyFill="1" applyBorder="1" applyAlignment="1">
      <alignment horizontal="right"/>
    </xf>
    <xf numFmtId="0" fontId="230" fillId="43" borderId="47" xfId="0" applyFont="1" applyFill="1" applyBorder="1" applyAlignment="1">
      <alignment/>
    </xf>
    <xf numFmtId="3" fontId="222" fillId="43" borderId="39" xfId="0" applyNumberFormat="1" applyFont="1" applyFill="1" applyBorder="1" applyAlignment="1">
      <alignment horizontal="right"/>
    </xf>
    <xf numFmtId="3" fontId="220" fillId="0" borderId="0" xfId="0" applyNumberFormat="1" applyFont="1" applyBorder="1" applyAlignment="1">
      <alignment horizontal="center"/>
    </xf>
    <xf numFmtId="3" fontId="222" fillId="55" borderId="64" xfId="0" applyNumberFormat="1" applyFont="1" applyFill="1" applyBorder="1" applyAlignment="1">
      <alignment horizontal="right" vertical="center"/>
    </xf>
    <xf numFmtId="3" fontId="220" fillId="0" borderId="0" xfId="0" applyNumberFormat="1" applyFont="1" applyAlignment="1">
      <alignment horizontal="center"/>
    </xf>
    <xf numFmtId="3" fontId="222" fillId="10" borderId="27" xfId="0" applyNumberFormat="1" applyFont="1" applyFill="1" applyBorder="1" applyAlignment="1">
      <alignment horizontal="center" vertical="center" wrapText="1"/>
    </xf>
    <xf numFmtId="3" fontId="231" fillId="22" borderId="71" xfId="0" applyNumberFormat="1" applyFont="1" applyFill="1" applyBorder="1" applyAlignment="1">
      <alignment horizontal="right"/>
    </xf>
    <xf numFmtId="0" fontId="232" fillId="10" borderId="0" xfId="0" applyFont="1" applyFill="1" applyBorder="1" applyAlignment="1">
      <alignment/>
    </xf>
    <xf numFmtId="0" fontId="232" fillId="0" borderId="0" xfId="0" applyFont="1" applyFill="1" applyBorder="1" applyAlignment="1">
      <alignment/>
    </xf>
    <xf numFmtId="3" fontId="222" fillId="0" borderId="42" xfId="0" applyNumberFormat="1" applyFont="1" applyFill="1" applyBorder="1" applyAlignment="1">
      <alignment horizontal="right"/>
    </xf>
    <xf numFmtId="3" fontId="222" fillId="0" borderId="45" xfId="0" applyNumberFormat="1" applyFont="1" applyFill="1" applyBorder="1" applyAlignment="1">
      <alignment horizontal="right"/>
    </xf>
    <xf numFmtId="3" fontId="231" fillId="22" borderId="75" xfId="0" applyNumberFormat="1" applyFont="1" applyFill="1" applyBorder="1" applyAlignment="1">
      <alignment horizontal="right"/>
    </xf>
    <xf numFmtId="3" fontId="222" fillId="0" borderId="39" xfId="0" applyNumberFormat="1" applyFont="1" applyFill="1" applyBorder="1" applyAlignment="1">
      <alignment horizontal="right"/>
    </xf>
    <xf numFmtId="3" fontId="222" fillId="12" borderId="27" xfId="0" applyNumberFormat="1" applyFont="1" applyFill="1" applyBorder="1" applyAlignment="1">
      <alignment horizontal="center" vertical="center" wrapText="1"/>
    </xf>
    <xf numFmtId="3" fontId="231" fillId="12" borderId="71" xfId="0" applyNumberFormat="1" applyFont="1" applyFill="1" applyBorder="1" applyAlignment="1">
      <alignment horizontal="right"/>
    </xf>
    <xf numFmtId="0" fontId="232" fillId="12" borderId="0" xfId="0" applyFont="1" applyFill="1" applyBorder="1" applyAlignment="1">
      <alignment/>
    </xf>
    <xf numFmtId="3" fontId="233" fillId="12" borderId="42" xfId="0" applyNumberFormat="1" applyFont="1" applyFill="1" applyBorder="1" applyAlignment="1">
      <alignment horizontal="center"/>
    </xf>
    <xf numFmtId="3" fontId="233" fillId="12" borderId="45" xfId="0" applyNumberFormat="1" applyFont="1" applyFill="1" applyBorder="1" applyAlignment="1">
      <alignment horizontal="center"/>
    </xf>
    <xf numFmtId="3" fontId="233" fillId="0" borderId="0" xfId="0" applyNumberFormat="1" applyFont="1" applyFill="1" applyBorder="1" applyAlignment="1">
      <alignment horizontal="center"/>
    </xf>
    <xf numFmtId="3" fontId="231" fillId="12" borderId="75" xfId="0" applyNumberFormat="1" applyFont="1" applyFill="1" applyBorder="1" applyAlignment="1">
      <alignment horizontal="right"/>
    </xf>
    <xf numFmtId="3" fontId="233" fillId="12" borderId="39" xfId="0" applyNumberFormat="1" applyFont="1" applyFill="1" applyBorder="1" applyAlignment="1">
      <alignment horizontal="center"/>
    </xf>
    <xf numFmtId="3" fontId="234" fillId="0" borderId="0" xfId="0" applyNumberFormat="1" applyFont="1" applyBorder="1" applyAlignment="1">
      <alignment horizontal="left"/>
    </xf>
    <xf numFmtId="3" fontId="235" fillId="43" borderId="27" xfId="0" applyNumberFormat="1" applyFont="1" applyFill="1" applyBorder="1" applyAlignment="1">
      <alignment horizontal="center" vertical="center" wrapText="1"/>
    </xf>
    <xf numFmtId="3" fontId="235" fillId="43" borderId="71" xfId="0" applyNumberFormat="1" applyFont="1" applyFill="1" applyBorder="1" applyAlignment="1">
      <alignment horizontal="right"/>
    </xf>
    <xf numFmtId="0" fontId="236" fillId="43" borderId="47" xfId="0" applyFont="1" applyFill="1" applyBorder="1" applyAlignment="1">
      <alignment/>
    </xf>
    <xf numFmtId="3" fontId="235" fillId="43" borderId="28" xfId="0" applyNumberFormat="1" applyFont="1" applyFill="1" applyBorder="1" applyAlignment="1">
      <alignment horizontal="right"/>
    </xf>
    <xf numFmtId="3" fontId="235" fillId="43" borderId="44" xfId="0" applyNumberFormat="1" applyFont="1" applyFill="1" applyBorder="1" applyAlignment="1">
      <alignment horizontal="right"/>
    </xf>
    <xf numFmtId="3" fontId="235" fillId="0" borderId="0" xfId="0" applyNumberFormat="1" applyFont="1" applyFill="1" applyBorder="1" applyAlignment="1">
      <alignment horizontal="right"/>
    </xf>
    <xf numFmtId="3" fontId="236" fillId="43" borderId="75" xfId="0" applyNumberFormat="1" applyFont="1" applyFill="1" applyBorder="1" applyAlignment="1">
      <alignment horizontal="right"/>
    </xf>
    <xf numFmtId="3" fontId="235" fillId="43" borderId="28" xfId="0" applyNumberFormat="1" applyFont="1" applyFill="1" applyBorder="1" applyAlignment="1">
      <alignment horizontal="center"/>
    </xf>
    <xf numFmtId="3" fontId="235" fillId="43" borderId="40" xfId="0" applyNumberFormat="1" applyFont="1" applyFill="1" applyBorder="1" applyAlignment="1">
      <alignment horizontal="center"/>
    </xf>
    <xf numFmtId="3" fontId="234" fillId="0" borderId="0" xfId="0" applyNumberFormat="1" applyFont="1" applyBorder="1" applyAlignment="1">
      <alignment horizontal="center"/>
    </xf>
    <xf numFmtId="3" fontId="235" fillId="55" borderId="64" xfId="0" applyNumberFormat="1" applyFont="1" applyFill="1" applyBorder="1" applyAlignment="1">
      <alignment horizontal="right" vertical="center"/>
    </xf>
    <xf numFmtId="3" fontId="234" fillId="0" borderId="0" xfId="0" applyNumberFormat="1" applyFont="1" applyAlignment="1">
      <alignment horizontal="center"/>
    </xf>
    <xf numFmtId="3" fontId="235" fillId="10" borderId="27" xfId="0" applyNumberFormat="1" applyFont="1" applyFill="1" applyBorder="1" applyAlignment="1">
      <alignment horizontal="center" vertical="center" wrapText="1"/>
    </xf>
    <xf numFmtId="3" fontId="237" fillId="22" borderId="71" xfId="0" applyNumberFormat="1" applyFont="1" applyFill="1" applyBorder="1" applyAlignment="1">
      <alignment horizontal="right"/>
    </xf>
    <xf numFmtId="0" fontId="238" fillId="10" borderId="0" xfId="0" applyFont="1" applyFill="1" applyBorder="1" applyAlignment="1">
      <alignment/>
    </xf>
    <xf numFmtId="0" fontId="238" fillId="0" borderId="0" xfId="0" applyFont="1" applyFill="1" applyBorder="1" applyAlignment="1">
      <alignment/>
    </xf>
    <xf numFmtId="3" fontId="239" fillId="0" borderId="28" xfId="0" applyNumberFormat="1" applyFont="1" applyFill="1" applyBorder="1" applyAlignment="1">
      <alignment horizontal="right"/>
    </xf>
    <xf numFmtId="3" fontId="239" fillId="0" borderId="28" xfId="0" applyNumberFormat="1" applyFont="1" applyFill="1" applyBorder="1" applyAlignment="1">
      <alignment horizontal="center"/>
    </xf>
    <xf numFmtId="3" fontId="239" fillId="0" borderId="44" xfId="0" applyNumberFormat="1" applyFont="1" applyFill="1" applyBorder="1" applyAlignment="1">
      <alignment horizontal="center"/>
    </xf>
    <xf numFmtId="3" fontId="239" fillId="0" borderId="0" xfId="0" applyNumberFormat="1" applyFont="1" applyFill="1" applyBorder="1" applyAlignment="1">
      <alignment horizontal="center"/>
    </xf>
    <xf numFmtId="3" fontId="237" fillId="22" borderId="75" xfId="0" applyNumberFormat="1" applyFont="1" applyFill="1" applyBorder="1" applyAlignment="1">
      <alignment horizontal="right"/>
    </xf>
    <xf numFmtId="3" fontId="239" fillId="0" borderId="40" xfId="0" applyNumberFormat="1" applyFont="1" applyFill="1" applyBorder="1" applyAlignment="1">
      <alignment horizontal="center"/>
    </xf>
    <xf numFmtId="3" fontId="235" fillId="12" borderId="27" xfId="0" applyNumberFormat="1" applyFont="1" applyFill="1" applyBorder="1" applyAlignment="1">
      <alignment horizontal="center" vertical="center" wrapText="1"/>
    </xf>
    <xf numFmtId="3" fontId="237" fillId="12" borderId="71" xfId="0" applyNumberFormat="1" applyFont="1" applyFill="1" applyBorder="1" applyAlignment="1">
      <alignment horizontal="right"/>
    </xf>
    <xf numFmtId="0" fontId="238" fillId="12" borderId="0" xfId="0" applyFont="1" applyFill="1" applyBorder="1" applyAlignment="1">
      <alignment/>
    </xf>
    <xf numFmtId="3" fontId="239" fillId="12" borderId="28" xfId="0" applyNumberFormat="1" applyFont="1" applyFill="1" applyBorder="1" applyAlignment="1">
      <alignment horizontal="center"/>
    </xf>
    <xf numFmtId="3" fontId="239" fillId="12" borderId="44" xfId="0" applyNumberFormat="1" applyFont="1" applyFill="1" applyBorder="1" applyAlignment="1">
      <alignment horizontal="center"/>
    </xf>
    <xf numFmtId="3" fontId="237" fillId="12" borderId="75" xfId="0" applyNumberFormat="1" applyFont="1" applyFill="1" applyBorder="1" applyAlignment="1">
      <alignment horizontal="right"/>
    </xf>
    <xf numFmtId="3" fontId="239" fillId="12" borderId="40" xfId="0" applyNumberFormat="1" applyFont="1" applyFill="1" applyBorder="1" applyAlignment="1">
      <alignment horizontal="center"/>
    </xf>
    <xf numFmtId="3" fontId="240" fillId="12" borderId="71" xfId="0" applyNumberFormat="1" applyFont="1" applyFill="1" applyBorder="1" applyAlignment="1">
      <alignment horizontal="right"/>
    </xf>
    <xf numFmtId="3" fontId="241" fillId="12" borderId="30" xfId="0" applyNumberFormat="1" applyFont="1" applyFill="1" applyBorder="1" applyAlignment="1">
      <alignment horizontal="center"/>
    </xf>
    <xf numFmtId="0" fontId="241" fillId="12" borderId="30" xfId="0" applyFont="1" applyFill="1" applyBorder="1" applyAlignment="1">
      <alignment horizontal="left"/>
    </xf>
    <xf numFmtId="3" fontId="242" fillId="12" borderId="62" xfId="0" applyNumberFormat="1" applyFont="1" applyFill="1" applyBorder="1" applyAlignment="1">
      <alignment horizontal="center"/>
    </xf>
    <xf numFmtId="3" fontId="242" fillId="12" borderId="63" xfId="0" applyNumberFormat="1" applyFont="1" applyFill="1" applyBorder="1" applyAlignment="1">
      <alignment horizontal="center"/>
    </xf>
    <xf numFmtId="3" fontId="242" fillId="0" borderId="0" xfId="0" applyNumberFormat="1" applyFont="1" applyFill="1" applyBorder="1" applyAlignment="1">
      <alignment horizontal="center"/>
    </xf>
    <xf numFmtId="3" fontId="240" fillId="12" borderId="75" xfId="0" applyNumberFormat="1" applyFont="1" applyFill="1" applyBorder="1" applyAlignment="1">
      <alignment horizontal="right"/>
    </xf>
    <xf numFmtId="3" fontId="242" fillId="12" borderId="29" xfId="0" applyNumberFormat="1" applyFont="1" applyFill="1" applyBorder="1" applyAlignment="1">
      <alignment horizontal="center"/>
    </xf>
    <xf numFmtId="0" fontId="213" fillId="0" borderId="0" xfId="0" applyFont="1" applyBorder="1" applyAlignment="1">
      <alignment/>
    </xf>
    <xf numFmtId="3" fontId="216" fillId="55" borderId="64" xfId="0" applyNumberFormat="1" applyFont="1" applyFill="1" applyBorder="1" applyAlignment="1">
      <alignment horizontal="right" vertical="center"/>
    </xf>
    <xf numFmtId="3" fontId="241" fillId="22" borderId="71" xfId="0" applyNumberFormat="1" applyFont="1" applyFill="1" applyBorder="1" applyAlignment="1">
      <alignment horizontal="right"/>
    </xf>
    <xf numFmtId="3" fontId="241" fillId="10" borderId="0" xfId="0" applyNumberFormat="1" applyFont="1" applyFill="1" applyBorder="1" applyAlignment="1">
      <alignment horizontal="center"/>
    </xf>
    <xf numFmtId="0" fontId="241" fillId="0" borderId="0" xfId="0" applyFont="1" applyFill="1" applyBorder="1" applyAlignment="1">
      <alignment horizontal="left"/>
    </xf>
    <xf numFmtId="3" fontId="242" fillId="0" borderId="42" xfId="0" applyNumberFormat="1" applyFont="1" applyFill="1" applyBorder="1" applyAlignment="1">
      <alignment horizontal="right"/>
    </xf>
    <xf numFmtId="3" fontId="242" fillId="0" borderId="45" xfId="0" applyNumberFormat="1" applyFont="1" applyFill="1" applyBorder="1" applyAlignment="1">
      <alignment horizontal="right"/>
    </xf>
    <xf numFmtId="3" fontId="240" fillId="22" borderId="75" xfId="0" applyNumberFormat="1" applyFont="1" applyFill="1" applyBorder="1" applyAlignment="1">
      <alignment horizontal="right"/>
    </xf>
    <xf numFmtId="3" fontId="242" fillId="0" borderId="121" xfId="0" applyNumberFormat="1" applyFont="1" applyFill="1" applyBorder="1" applyAlignment="1">
      <alignment horizontal="right"/>
    </xf>
    <xf numFmtId="3" fontId="213" fillId="0" borderId="0" xfId="0" applyNumberFormat="1" applyFont="1" applyBorder="1" applyAlignment="1">
      <alignment horizontal="left"/>
    </xf>
    <xf numFmtId="3" fontId="241" fillId="43" borderId="71" xfId="0" applyNumberFormat="1" applyFont="1" applyFill="1" applyBorder="1" applyAlignment="1">
      <alignment horizontal="right"/>
    </xf>
    <xf numFmtId="0" fontId="241" fillId="43" borderId="47" xfId="0" applyFont="1" applyFill="1" applyBorder="1" applyAlignment="1">
      <alignment/>
    </xf>
    <xf numFmtId="3" fontId="242" fillId="43" borderId="28" xfId="0" applyNumberFormat="1" applyFont="1" applyFill="1" applyBorder="1" applyAlignment="1">
      <alignment horizontal="right"/>
    </xf>
    <xf numFmtId="3" fontId="242" fillId="43" borderId="44" xfId="0" applyNumberFormat="1" applyFont="1" applyFill="1" applyBorder="1" applyAlignment="1">
      <alignment horizontal="right"/>
    </xf>
    <xf numFmtId="3" fontId="242" fillId="0" borderId="0" xfId="0" applyNumberFormat="1" applyFont="1" applyFill="1" applyBorder="1" applyAlignment="1">
      <alignment horizontal="right"/>
    </xf>
    <xf numFmtId="3" fontId="240" fillId="43" borderId="75" xfId="0" applyNumberFormat="1" applyFont="1" applyFill="1" applyBorder="1" applyAlignment="1">
      <alignment horizontal="right"/>
    </xf>
    <xf numFmtId="3" fontId="242" fillId="43" borderId="40" xfId="0" applyNumberFormat="1" applyFont="1" applyFill="1" applyBorder="1" applyAlignment="1">
      <alignment horizontal="right"/>
    </xf>
    <xf numFmtId="3" fontId="213" fillId="0" borderId="0" xfId="0" applyNumberFormat="1" applyFont="1" applyBorder="1" applyAlignment="1">
      <alignment horizontal="center"/>
    </xf>
    <xf numFmtId="3" fontId="241" fillId="55" borderId="64" xfId="0" applyNumberFormat="1" applyFont="1" applyFill="1" applyBorder="1" applyAlignment="1">
      <alignment horizontal="right" vertical="center"/>
    </xf>
    <xf numFmtId="3" fontId="213" fillId="0" borderId="0" xfId="0" applyNumberFormat="1" applyFont="1" applyAlignment="1">
      <alignment horizontal="center"/>
    </xf>
    <xf numFmtId="3" fontId="237" fillId="43" borderId="75" xfId="0" applyNumberFormat="1" applyFont="1" applyFill="1" applyBorder="1" applyAlignment="1">
      <alignment horizontal="right"/>
    </xf>
    <xf numFmtId="3" fontId="225" fillId="43" borderId="76" xfId="0" applyNumberFormat="1" applyFont="1" applyFill="1" applyBorder="1" applyAlignment="1">
      <alignment horizontal="right"/>
    </xf>
    <xf numFmtId="3" fontId="231" fillId="43" borderId="76" xfId="0" applyNumberFormat="1" applyFont="1" applyFill="1" applyBorder="1" applyAlignment="1">
      <alignment horizontal="right"/>
    </xf>
    <xf numFmtId="3" fontId="16" fillId="43" borderId="76" xfId="0" applyNumberFormat="1" applyFont="1" applyFill="1" applyBorder="1" applyAlignment="1">
      <alignment horizontal="right"/>
    </xf>
    <xf numFmtId="3" fontId="27" fillId="43" borderId="78" xfId="0" applyNumberFormat="1" applyFont="1" applyFill="1" applyBorder="1" applyAlignment="1">
      <alignment horizontal="right"/>
    </xf>
    <xf numFmtId="3" fontId="8" fillId="43" borderId="39" xfId="0" applyNumberFormat="1" applyFont="1" applyFill="1" applyBorder="1" applyAlignment="1">
      <alignment horizontal="right"/>
    </xf>
    <xf numFmtId="0" fontId="14" fillId="43" borderId="47" xfId="0" applyFont="1" applyFill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235" fillId="0" borderId="0" xfId="0" applyNumberFormat="1" applyFont="1" applyFill="1" applyBorder="1" applyAlignment="1">
      <alignment horizontal="center"/>
    </xf>
    <xf numFmtId="0" fontId="241" fillId="0" borderId="0" xfId="0" applyFont="1" applyBorder="1" applyAlignment="1">
      <alignment/>
    </xf>
    <xf numFmtId="3" fontId="216" fillId="0" borderId="0" xfId="0" applyNumberFormat="1" applyFont="1" applyFill="1" applyBorder="1" applyAlignment="1">
      <alignment horizontal="right"/>
    </xf>
    <xf numFmtId="3" fontId="243" fillId="0" borderId="0" xfId="0" applyNumberFormat="1" applyFont="1" applyFill="1" applyBorder="1" applyAlignment="1">
      <alignment horizontal="right"/>
    </xf>
    <xf numFmtId="3" fontId="216" fillId="0" borderId="0" xfId="0" applyNumberFormat="1" applyFont="1" applyFill="1" applyBorder="1" applyAlignment="1">
      <alignment horizontal="center"/>
    </xf>
    <xf numFmtId="3" fontId="243" fillId="0" borderId="0" xfId="0" applyNumberFormat="1" applyFont="1" applyFill="1" applyBorder="1" applyAlignment="1">
      <alignment horizontal="center"/>
    </xf>
    <xf numFmtId="3" fontId="243" fillId="0" borderId="43" xfId="0" applyNumberFormat="1" applyFont="1" applyFill="1" applyBorder="1" applyAlignment="1">
      <alignment horizontal="center"/>
    </xf>
    <xf numFmtId="3" fontId="244" fillId="55" borderId="64" xfId="0" applyNumberFormat="1" applyFont="1" applyFill="1" applyBorder="1" applyAlignment="1">
      <alignment horizontal="right" vertical="center"/>
    </xf>
    <xf numFmtId="3" fontId="133" fillId="43" borderId="25" xfId="0" applyNumberFormat="1" applyFont="1" applyFill="1" applyBorder="1" applyAlignment="1">
      <alignment horizontal="right" vertical="center" wrapText="1"/>
    </xf>
    <xf numFmtId="3" fontId="133" fillId="43" borderId="23" xfId="0" applyNumberFormat="1" applyFont="1" applyFill="1" applyBorder="1" applyAlignment="1">
      <alignment horizontal="right" vertical="center" wrapText="1"/>
    </xf>
    <xf numFmtId="3" fontId="133" fillId="43" borderId="24" xfId="0" applyNumberFormat="1" applyFont="1" applyFill="1" applyBorder="1" applyAlignment="1">
      <alignment horizontal="right" vertical="center" wrapText="1"/>
    </xf>
    <xf numFmtId="3" fontId="133" fillId="41" borderId="23" xfId="0" applyNumberFormat="1" applyFont="1" applyFill="1" applyBorder="1" applyAlignment="1">
      <alignment horizontal="right" vertical="center"/>
    </xf>
    <xf numFmtId="3" fontId="133" fillId="41" borderId="40" xfId="0" applyNumberFormat="1" applyFont="1" applyFill="1" applyBorder="1" applyAlignment="1">
      <alignment horizontal="right" vertical="center"/>
    </xf>
    <xf numFmtId="3" fontId="109" fillId="22" borderId="23" xfId="0" applyNumberFormat="1" applyFont="1" applyFill="1" applyBorder="1" applyAlignment="1">
      <alignment horizontal="right" vertical="center"/>
    </xf>
    <xf numFmtId="3" fontId="109" fillId="22" borderId="40" xfId="0" applyNumberFormat="1" applyFont="1" applyFill="1" applyBorder="1" applyAlignment="1">
      <alignment horizontal="right" vertical="center"/>
    </xf>
    <xf numFmtId="3" fontId="133" fillId="43" borderId="28" xfId="0" applyNumberFormat="1" applyFont="1" applyFill="1" applyBorder="1" applyAlignment="1">
      <alignment horizontal="right" vertical="center" wrapText="1"/>
    </xf>
    <xf numFmtId="3" fontId="133" fillId="0" borderId="25" xfId="0" applyNumberFormat="1" applyFont="1" applyFill="1" applyBorder="1" applyAlignment="1">
      <alignment horizontal="right" vertical="center" wrapText="1"/>
    </xf>
    <xf numFmtId="3" fontId="133" fillId="0" borderId="23" xfId="0" applyNumberFormat="1" applyFont="1" applyFill="1" applyBorder="1" applyAlignment="1">
      <alignment horizontal="right" vertical="center" wrapText="1"/>
    </xf>
    <xf numFmtId="3" fontId="133" fillId="0" borderId="24" xfId="0" applyNumberFormat="1" applyFont="1" applyFill="1" applyBorder="1" applyAlignment="1">
      <alignment horizontal="right" vertical="center" wrapText="1"/>
    </xf>
    <xf numFmtId="3" fontId="10" fillId="0" borderId="5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50" xfId="0" applyNumberFormat="1" applyFont="1" applyFill="1" applyBorder="1" applyAlignment="1">
      <alignment horizontal="right" vertical="center" wrapText="1"/>
    </xf>
    <xf numFmtId="3" fontId="133" fillId="43" borderId="37" xfId="0" applyNumberFormat="1" applyFont="1" applyFill="1" applyBorder="1" applyAlignment="1">
      <alignment horizontal="right" vertical="center" wrapText="1"/>
    </xf>
    <xf numFmtId="3" fontId="133" fillId="43" borderId="38" xfId="0" applyNumberFormat="1" applyFont="1" applyFill="1" applyBorder="1" applyAlignment="1">
      <alignment horizontal="right" vertical="center" wrapText="1"/>
    </xf>
    <xf numFmtId="49" fontId="93" fillId="0" borderId="117" xfId="0" applyNumberFormat="1" applyFont="1" applyFill="1" applyBorder="1" applyAlignment="1">
      <alignment horizontal="center" vertical="center" textRotation="88"/>
    </xf>
    <xf numFmtId="49" fontId="93" fillId="0" borderId="129" xfId="0" applyNumberFormat="1" applyFont="1" applyFill="1" applyBorder="1" applyAlignment="1">
      <alignment horizontal="center" vertical="center" textRotation="88"/>
    </xf>
    <xf numFmtId="49" fontId="93" fillId="0" borderId="20" xfId="0" applyNumberFormat="1" applyFont="1" applyFill="1" applyBorder="1" applyAlignment="1">
      <alignment horizontal="center" vertical="center" textRotation="88"/>
    </xf>
    <xf numFmtId="3" fontId="27" fillId="0" borderId="25" xfId="0" applyNumberFormat="1" applyFont="1" applyFill="1" applyBorder="1" applyAlignment="1">
      <alignment horizontal="right" vertical="center" wrapText="1"/>
    </xf>
    <xf numFmtId="3" fontId="27" fillId="0" borderId="23" xfId="0" applyNumberFormat="1" applyFont="1" applyFill="1" applyBorder="1" applyAlignment="1">
      <alignment horizontal="right" vertical="center" wrapText="1"/>
    </xf>
    <xf numFmtId="3" fontId="27" fillId="0" borderId="24" xfId="0" applyNumberFormat="1" applyFont="1" applyFill="1" applyBorder="1" applyAlignment="1">
      <alignment horizontal="right" vertical="center" wrapText="1"/>
    </xf>
    <xf numFmtId="3" fontId="27" fillId="0" borderId="37" xfId="0" applyNumberFormat="1" applyFont="1" applyFill="1" applyBorder="1" applyAlignment="1">
      <alignment horizontal="right" vertical="center" wrapText="1"/>
    </xf>
    <xf numFmtId="3" fontId="27" fillId="0" borderId="38" xfId="0" applyNumberFormat="1" applyFont="1" applyFill="1" applyBorder="1" applyAlignment="1">
      <alignment horizontal="right" vertical="center" wrapText="1"/>
    </xf>
    <xf numFmtId="3" fontId="27" fillId="0" borderId="58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3" fontId="27" fillId="43" borderId="114" xfId="0" applyNumberFormat="1" applyFont="1" applyFill="1" applyBorder="1" applyAlignment="1">
      <alignment horizontal="right" vertical="center" wrapText="1"/>
    </xf>
    <xf numFmtId="3" fontId="27" fillId="43" borderId="0" xfId="0" applyNumberFormat="1" applyFont="1" applyFill="1" applyBorder="1" applyAlignment="1">
      <alignment horizontal="right" vertical="center" wrapText="1"/>
    </xf>
    <xf numFmtId="3" fontId="27" fillId="43" borderId="51" xfId="0" applyNumberFormat="1" applyFont="1" applyFill="1" applyBorder="1" applyAlignment="1">
      <alignment horizontal="right"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3" fontId="109" fillId="0" borderId="28" xfId="0" applyNumberFormat="1" applyFont="1" applyFill="1" applyBorder="1" applyAlignment="1">
      <alignment horizontal="righ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93" fillId="0" borderId="117" xfId="0" applyFont="1" applyFill="1" applyBorder="1" applyAlignment="1">
      <alignment horizontal="center" vertical="center" textRotation="90"/>
    </xf>
    <xf numFmtId="0" fontId="93" fillId="0" borderId="129" xfId="0" applyFont="1" applyFill="1" applyBorder="1" applyAlignment="1">
      <alignment horizontal="center" vertical="center" textRotation="90"/>
    </xf>
    <xf numFmtId="0" fontId="93" fillId="0" borderId="20" xfId="0" applyFont="1" applyFill="1" applyBorder="1" applyAlignment="1">
      <alignment horizontal="center" vertical="center" textRotation="90"/>
    </xf>
    <xf numFmtId="3" fontId="10" fillId="43" borderId="59" xfId="0" applyNumberFormat="1" applyFont="1" applyFill="1" applyBorder="1" applyAlignment="1">
      <alignment horizontal="right" vertical="center" wrapText="1"/>
    </xf>
    <xf numFmtId="3" fontId="10" fillId="43" borderId="30" xfId="0" applyNumberFormat="1" applyFont="1" applyFill="1" applyBorder="1" applyAlignment="1">
      <alignment horizontal="right" vertical="center" wrapText="1"/>
    </xf>
    <xf numFmtId="3" fontId="10" fillId="43" borderId="50" xfId="0" applyNumberFormat="1" applyFont="1" applyFill="1" applyBorder="1" applyAlignment="1">
      <alignment horizontal="right" vertical="center" wrapText="1"/>
    </xf>
    <xf numFmtId="3" fontId="11" fillId="43" borderId="28" xfId="0" applyNumberFormat="1" applyFont="1" applyFill="1" applyBorder="1" applyAlignment="1">
      <alignment horizontal="right" vertical="center" wrapText="1"/>
    </xf>
    <xf numFmtId="3" fontId="16" fillId="43" borderId="28" xfId="0" applyNumberFormat="1" applyFont="1" applyFill="1" applyBorder="1" applyAlignment="1">
      <alignment horizontal="right" vertical="center" wrapText="1"/>
    </xf>
    <xf numFmtId="0" fontId="14" fillId="0" borderId="117" xfId="0" applyFont="1" applyFill="1" applyBorder="1" applyAlignment="1">
      <alignment horizontal="center" vertical="center"/>
    </xf>
    <xf numFmtId="0" fontId="14" fillId="0" borderId="12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3" fontId="11" fillId="43" borderId="37" xfId="0" applyNumberFormat="1" applyFont="1" applyFill="1" applyBorder="1" applyAlignment="1">
      <alignment horizontal="right" vertical="center" wrapText="1"/>
    </xf>
    <xf numFmtId="3" fontId="11" fillId="43" borderId="38" xfId="0" applyNumberFormat="1" applyFont="1" applyFill="1" applyBorder="1" applyAlignment="1">
      <alignment horizontal="right" vertical="center" wrapText="1"/>
    </xf>
    <xf numFmtId="3" fontId="11" fillId="43" borderId="58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6" fillId="12" borderId="25" xfId="0" applyNumberFormat="1" applyFont="1" applyFill="1" applyBorder="1" applyAlignment="1">
      <alignment horizontal="right" vertical="center" wrapText="1"/>
    </xf>
    <xf numFmtId="3" fontId="16" fillId="12" borderId="23" xfId="0" applyNumberFormat="1" applyFont="1" applyFill="1" applyBorder="1" applyAlignment="1">
      <alignment horizontal="right" vertical="center" wrapText="1"/>
    </xf>
    <xf numFmtId="3" fontId="16" fillId="12" borderId="24" xfId="0" applyNumberFormat="1" applyFont="1" applyFill="1" applyBorder="1" applyAlignment="1">
      <alignment horizontal="right" vertical="center" wrapText="1"/>
    </xf>
    <xf numFmtId="3" fontId="27" fillId="12" borderId="60" xfId="0" applyNumberFormat="1" applyFont="1" applyFill="1" applyBorder="1" applyAlignment="1">
      <alignment horizontal="right" vertical="center" wrapText="1"/>
    </xf>
    <xf numFmtId="3" fontId="27" fillId="12" borderId="48" xfId="0" applyNumberFormat="1" applyFont="1" applyFill="1" applyBorder="1" applyAlignment="1">
      <alignment horizontal="right" vertical="center" wrapText="1"/>
    </xf>
    <xf numFmtId="3" fontId="27" fillId="12" borderId="49" xfId="0" applyNumberFormat="1" applyFont="1" applyFill="1" applyBorder="1" applyAlignment="1">
      <alignment horizontal="right" vertical="center" wrapText="1"/>
    </xf>
    <xf numFmtId="3" fontId="109" fillId="0" borderId="37" xfId="0" applyNumberFormat="1" applyFont="1" applyFill="1" applyBorder="1" applyAlignment="1">
      <alignment horizontal="right" vertical="center" wrapText="1"/>
    </xf>
    <xf numFmtId="3" fontId="109" fillId="0" borderId="38" xfId="0" applyNumberFormat="1" applyFont="1" applyFill="1" applyBorder="1" applyAlignment="1">
      <alignment horizontal="right" vertical="center" wrapText="1"/>
    </xf>
    <xf numFmtId="3" fontId="109" fillId="0" borderId="58" xfId="0" applyNumberFormat="1" applyFont="1" applyFill="1" applyBorder="1" applyAlignment="1">
      <alignment horizontal="right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3" fontId="16" fillId="0" borderId="38" xfId="0" applyNumberFormat="1" applyFont="1" applyFill="1" applyBorder="1" applyAlignment="1">
      <alignment horizontal="right" vertical="center" wrapText="1"/>
    </xf>
    <xf numFmtId="3" fontId="16" fillId="0" borderId="58" xfId="0" applyNumberFormat="1" applyFont="1" applyFill="1" applyBorder="1" applyAlignment="1">
      <alignment horizontal="right" vertical="center" wrapText="1"/>
    </xf>
    <xf numFmtId="3" fontId="16" fillId="43" borderId="37" xfId="0" applyNumberFormat="1" applyFont="1" applyFill="1" applyBorder="1" applyAlignment="1">
      <alignment horizontal="right" vertical="center" wrapText="1"/>
    </xf>
    <xf numFmtId="3" fontId="16" fillId="43" borderId="38" xfId="0" applyNumberFormat="1" applyFont="1" applyFill="1" applyBorder="1" applyAlignment="1">
      <alignment horizontal="right" vertical="center" wrapText="1"/>
    </xf>
    <xf numFmtId="3" fontId="16" fillId="43" borderId="58" xfId="0" applyNumberFormat="1" applyFont="1" applyFill="1" applyBorder="1" applyAlignment="1">
      <alignment horizontal="right" vertical="center" wrapText="1"/>
    </xf>
    <xf numFmtId="3" fontId="27" fillId="43" borderId="37" xfId="0" applyNumberFormat="1" applyFont="1" applyFill="1" applyBorder="1" applyAlignment="1">
      <alignment horizontal="right" vertical="center" wrapText="1"/>
    </xf>
    <xf numFmtId="3" fontId="27" fillId="43" borderId="38" xfId="0" applyNumberFormat="1" applyFont="1" applyFill="1" applyBorder="1" applyAlignment="1">
      <alignment horizontal="right" vertical="center" wrapText="1"/>
    </xf>
    <xf numFmtId="3" fontId="27" fillId="43" borderId="58" xfId="0" applyNumberFormat="1" applyFont="1" applyFill="1" applyBorder="1" applyAlignment="1">
      <alignment horizontal="right" vertical="center" wrapText="1"/>
    </xf>
    <xf numFmtId="3" fontId="109" fillId="43" borderId="37" xfId="0" applyNumberFormat="1" applyFont="1" applyFill="1" applyBorder="1" applyAlignment="1">
      <alignment horizontal="right" vertical="center" wrapText="1"/>
    </xf>
    <xf numFmtId="3" fontId="109" fillId="43" borderId="38" xfId="0" applyNumberFormat="1" applyFont="1" applyFill="1" applyBorder="1" applyAlignment="1">
      <alignment horizontal="right" vertical="center" wrapText="1"/>
    </xf>
    <xf numFmtId="3" fontId="109" fillId="43" borderId="58" xfId="0" applyNumberFormat="1" applyFont="1" applyFill="1" applyBorder="1" applyAlignment="1">
      <alignment horizontal="right" vertical="center" wrapText="1"/>
    </xf>
    <xf numFmtId="3" fontId="133" fillId="43" borderId="58" xfId="0" applyNumberFormat="1" applyFont="1" applyFill="1" applyBorder="1" applyAlignment="1">
      <alignment horizontal="right" vertical="center" wrapText="1"/>
    </xf>
    <xf numFmtId="3" fontId="33" fillId="12" borderId="60" xfId="0" applyNumberFormat="1" applyFont="1" applyFill="1" applyBorder="1" applyAlignment="1">
      <alignment horizontal="right" vertical="center" wrapText="1"/>
    </xf>
    <xf numFmtId="3" fontId="33" fillId="12" borderId="48" xfId="0" applyNumberFormat="1" applyFont="1" applyFill="1" applyBorder="1" applyAlignment="1">
      <alignment horizontal="right" vertical="center" wrapText="1"/>
    </xf>
    <xf numFmtId="3" fontId="33" fillId="12" borderId="49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09" fillId="0" borderId="25" xfId="0" applyNumberFormat="1" applyFont="1" applyFill="1" applyBorder="1" applyAlignment="1">
      <alignment horizontal="right" vertical="center" wrapText="1"/>
    </xf>
    <xf numFmtId="3" fontId="109" fillId="0" borderId="23" xfId="0" applyNumberFormat="1" applyFont="1" applyFill="1" applyBorder="1" applyAlignment="1">
      <alignment horizontal="right" vertical="center" wrapText="1"/>
    </xf>
    <xf numFmtId="3" fontId="109" fillId="0" borderId="24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vertical="center" wrapText="1"/>
    </xf>
    <xf numFmtId="3" fontId="10" fillId="12" borderId="117" xfId="0" applyNumberFormat="1" applyFont="1" applyFill="1" applyBorder="1" applyAlignment="1">
      <alignment horizontal="right" vertical="center" wrapText="1"/>
    </xf>
    <xf numFmtId="3" fontId="10" fillId="12" borderId="129" xfId="0" applyNumberFormat="1" applyFont="1" applyFill="1" applyBorder="1" applyAlignment="1">
      <alignment horizontal="right" vertical="center" wrapText="1"/>
    </xf>
    <xf numFmtId="3" fontId="10" fillId="12" borderId="20" xfId="0" applyNumberFormat="1" applyFont="1" applyFill="1" applyBorder="1" applyAlignment="1">
      <alignment horizontal="right" vertical="center" wrapText="1"/>
    </xf>
    <xf numFmtId="3" fontId="11" fillId="12" borderId="25" xfId="0" applyNumberFormat="1" applyFont="1" applyFill="1" applyBorder="1" applyAlignment="1">
      <alignment horizontal="right" vertical="center" wrapText="1"/>
    </xf>
    <xf numFmtId="3" fontId="11" fillId="12" borderId="23" xfId="0" applyNumberFormat="1" applyFont="1" applyFill="1" applyBorder="1" applyAlignment="1">
      <alignment horizontal="right" vertical="center" wrapText="1"/>
    </xf>
    <xf numFmtId="3" fontId="11" fillId="12" borderId="24" xfId="0" applyNumberFormat="1" applyFont="1" applyFill="1" applyBorder="1" applyAlignment="1">
      <alignment horizontal="right" vertical="center" wrapText="1"/>
    </xf>
    <xf numFmtId="3" fontId="11" fillId="43" borderId="25" xfId="0" applyNumberFormat="1" applyFont="1" applyFill="1" applyBorder="1" applyAlignment="1">
      <alignment horizontal="right" vertical="center" wrapText="1"/>
    </xf>
    <xf numFmtId="3" fontId="11" fillId="43" borderId="23" xfId="0" applyNumberFormat="1" applyFont="1" applyFill="1" applyBorder="1" applyAlignment="1">
      <alignment horizontal="right" vertical="center" wrapText="1"/>
    </xf>
    <xf numFmtId="3" fontId="11" fillId="43" borderId="24" xfId="0" applyNumberFormat="1" applyFont="1" applyFill="1" applyBorder="1" applyAlignment="1">
      <alignment horizontal="right" vertical="center" wrapText="1"/>
    </xf>
    <xf numFmtId="3" fontId="16" fillId="43" borderId="25" xfId="0" applyNumberFormat="1" applyFont="1" applyFill="1" applyBorder="1" applyAlignment="1">
      <alignment horizontal="right" vertical="center" wrapText="1"/>
    </xf>
    <xf numFmtId="3" fontId="16" fillId="43" borderId="23" xfId="0" applyNumberFormat="1" applyFont="1" applyFill="1" applyBorder="1" applyAlignment="1">
      <alignment horizontal="right" vertical="center" wrapText="1"/>
    </xf>
    <xf numFmtId="3" fontId="16" fillId="43" borderId="24" xfId="0" applyNumberFormat="1" applyFont="1" applyFill="1" applyBorder="1" applyAlignment="1">
      <alignment horizontal="right" vertical="center" wrapText="1"/>
    </xf>
    <xf numFmtId="3" fontId="27" fillId="43" borderId="25" xfId="0" applyNumberFormat="1" applyFont="1" applyFill="1" applyBorder="1" applyAlignment="1">
      <alignment horizontal="right" vertical="center" wrapText="1"/>
    </xf>
    <xf numFmtId="3" fontId="27" fillId="43" borderId="23" xfId="0" applyNumberFormat="1" applyFont="1" applyFill="1" applyBorder="1" applyAlignment="1">
      <alignment horizontal="right" vertical="center" wrapText="1"/>
    </xf>
    <xf numFmtId="3" fontId="27" fillId="43" borderId="24" xfId="0" applyNumberFormat="1" applyFont="1" applyFill="1" applyBorder="1" applyAlignment="1">
      <alignment horizontal="right" vertical="center" wrapText="1"/>
    </xf>
    <xf numFmtId="3" fontId="11" fillId="12" borderId="37" xfId="0" applyNumberFormat="1" applyFont="1" applyFill="1" applyBorder="1" applyAlignment="1">
      <alignment horizontal="right" vertical="center" wrapText="1"/>
    </xf>
    <xf numFmtId="3" fontId="11" fillId="12" borderId="38" xfId="0" applyNumberFormat="1" applyFont="1" applyFill="1" applyBorder="1" applyAlignment="1">
      <alignment horizontal="right" vertical="center" wrapText="1"/>
    </xf>
    <xf numFmtId="3" fontId="133" fillId="0" borderId="37" xfId="0" applyNumberFormat="1" applyFont="1" applyFill="1" applyBorder="1" applyAlignment="1">
      <alignment horizontal="right" vertical="center" wrapText="1"/>
    </xf>
    <xf numFmtId="3" fontId="133" fillId="0" borderId="38" xfId="0" applyNumberFormat="1" applyFont="1" applyFill="1" applyBorder="1" applyAlignment="1">
      <alignment horizontal="right" vertical="center" wrapText="1"/>
    </xf>
    <xf numFmtId="3" fontId="27" fillId="0" borderId="114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51" xfId="0" applyNumberFormat="1" applyFont="1" applyFill="1" applyBorder="1" applyAlignment="1">
      <alignment horizontal="right" vertical="center" wrapText="1"/>
    </xf>
    <xf numFmtId="3" fontId="133" fillId="0" borderId="58" xfId="0" applyNumberFormat="1" applyFont="1" applyFill="1" applyBorder="1" applyAlignment="1">
      <alignment horizontal="right" vertical="center" wrapText="1"/>
    </xf>
    <xf numFmtId="3" fontId="16" fillId="0" borderId="28" xfId="0" applyNumberFormat="1" applyFont="1" applyFill="1" applyBorder="1" applyAlignment="1">
      <alignment horizontal="right" vertical="center" wrapText="1"/>
    </xf>
    <xf numFmtId="3" fontId="10" fillId="12" borderId="59" xfId="0" applyNumberFormat="1" applyFont="1" applyFill="1" applyBorder="1" applyAlignment="1">
      <alignment horizontal="right" vertical="center" wrapText="1"/>
    </xf>
    <xf numFmtId="3" fontId="10" fillId="12" borderId="30" xfId="0" applyNumberFormat="1" applyFont="1" applyFill="1" applyBorder="1" applyAlignment="1">
      <alignment horizontal="right" vertical="center" wrapText="1"/>
    </xf>
    <xf numFmtId="3" fontId="11" fillId="12" borderId="58" xfId="0" applyNumberFormat="1" applyFont="1" applyFill="1" applyBorder="1" applyAlignment="1">
      <alignment horizontal="right" vertical="center" wrapText="1"/>
    </xf>
    <xf numFmtId="3" fontId="10" fillId="12" borderId="50" xfId="0" applyNumberFormat="1" applyFont="1" applyFill="1" applyBorder="1" applyAlignment="1">
      <alignment horizontal="right" vertical="center" wrapText="1"/>
    </xf>
    <xf numFmtId="3" fontId="16" fillId="0" borderId="60" xfId="0" applyNumberFormat="1" applyFont="1" applyFill="1" applyBorder="1" applyAlignment="1">
      <alignment horizontal="right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3" fontId="16" fillId="0" borderId="49" xfId="0" applyNumberFormat="1" applyFont="1" applyFill="1" applyBorder="1" applyAlignment="1">
      <alignment horizontal="right" vertical="center" wrapText="1"/>
    </xf>
    <xf numFmtId="3" fontId="27" fillId="0" borderId="37" xfId="0" applyNumberFormat="1" applyFont="1" applyFill="1" applyBorder="1" applyAlignment="1">
      <alignment horizontal="right" vertical="center" wrapText="1"/>
    </xf>
    <xf numFmtId="3" fontId="27" fillId="0" borderId="38" xfId="0" applyNumberFormat="1" applyFont="1" applyFill="1" applyBorder="1" applyAlignment="1">
      <alignment horizontal="right" vertical="center" wrapText="1"/>
    </xf>
    <xf numFmtId="3" fontId="27" fillId="0" borderId="58" xfId="0" applyNumberFormat="1" applyFont="1" applyFill="1" applyBorder="1" applyAlignment="1">
      <alignment horizontal="right" vertical="center" wrapText="1"/>
    </xf>
    <xf numFmtId="0" fontId="4" fillId="22" borderId="59" xfId="0" applyFont="1" applyFill="1" applyBorder="1" applyAlignment="1">
      <alignment horizontal="center" vertical="center" wrapText="1"/>
    </xf>
    <xf numFmtId="0" fontId="4" fillId="22" borderId="31" xfId="0" applyFont="1" applyFill="1" applyBorder="1" applyAlignment="1">
      <alignment horizontal="center" vertical="center" wrapText="1"/>
    </xf>
    <xf numFmtId="0" fontId="95" fillId="0" borderId="108" xfId="0" applyFont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29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2" borderId="108" xfId="0" applyFont="1" applyFill="1" applyBorder="1" applyAlignment="1">
      <alignment horizontal="center" wrapText="1"/>
    </xf>
    <xf numFmtId="0" fontId="4" fillId="22" borderId="130" xfId="0" applyFont="1" applyFill="1" applyBorder="1" applyAlignment="1">
      <alignment horizontal="center" wrapText="1"/>
    </xf>
    <xf numFmtId="0" fontId="4" fillId="22" borderId="131" xfId="0" applyFont="1" applyFill="1" applyBorder="1" applyAlignment="1">
      <alignment horizontal="center" wrapText="1"/>
    </xf>
    <xf numFmtId="0" fontId="4" fillId="12" borderId="50" xfId="0" applyFont="1" applyFill="1" applyBorder="1" applyAlignment="1">
      <alignment horizontal="center" wrapText="1"/>
    </xf>
    <xf numFmtId="0" fontId="4" fillId="12" borderId="51" xfId="0" applyFont="1" applyFill="1" applyBorder="1" applyAlignment="1">
      <alignment horizontal="center" wrapText="1"/>
    </xf>
    <xf numFmtId="0" fontId="4" fillId="12" borderId="52" xfId="0" applyFont="1" applyFill="1" applyBorder="1" applyAlignment="1">
      <alignment horizontal="center" wrapText="1"/>
    </xf>
    <xf numFmtId="0" fontId="4" fillId="41" borderId="59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wrapText="1"/>
    </xf>
    <xf numFmtId="0" fontId="4" fillId="12" borderId="47" xfId="0" applyFont="1" applyFill="1" applyBorder="1" applyAlignment="1">
      <alignment horizontal="center" wrapText="1"/>
    </xf>
    <xf numFmtId="0" fontId="4" fillId="12" borderId="70" xfId="0" applyFont="1" applyFill="1" applyBorder="1" applyAlignment="1">
      <alignment horizontal="center" wrapText="1"/>
    </xf>
    <xf numFmtId="0" fontId="4" fillId="22" borderId="42" xfId="0" applyFont="1" applyFill="1" applyBorder="1" applyAlignment="1">
      <alignment horizontal="center" wrapText="1"/>
    </xf>
    <xf numFmtId="0" fontId="4" fillId="22" borderId="47" xfId="0" applyFont="1" applyFill="1" applyBorder="1" applyAlignment="1">
      <alignment horizontal="center" wrapText="1"/>
    </xf>
    <xf numFmtId="0" fontId="4" fillId="22" borderId="70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3" fontId="11" fillId="12" borderId="25" xfId="0" applyNumberFormat="1" applyFont="1" applyFill="1" applyBorder="1" applyAlignment="1">
      <alignment horizontal="center" vertical="center" wrapText="1"/>
    </xf>
    <xf numFmtId="3" fontId="11" fillId="12" borderId="23" xfId="0" applyNumberFormat="1" applyFont="1" applyFill="1" applyBorder="1" applyAlignment="1">
      <alignment horizontal="center" vertical="center" wrapText="1"/>
    </xf>
    <xf numFmtId="3" fontId="11" fillId="12" borderId="24" xfId="0" applyNumberFormat="1" applyFont="1" applyFill="1" applyBorder="1" applyAlignment="1">
      <alignment horizontal="center" vertical="center" wrapText="1"/>
    </xf>
    <xf numFmtId="3" fontId="16" fillId="43" borderId="60" xfId="0" applyNumberFormat="1" applyFont="1" applyFill="1" applyBorder="1" applyAlignment="1">
      <alignment horizontal="right" vertical="center" wrapText="1"/>
    </xf>
    <xf numFmtId="3" fontId="16" fillId="43" borderId="48" xfId="0" applyNumberFormat="1" applyFont="1" applyFill="1" applyBorder="1" applyAlignment="1">
      <alignment horizontal="right" vertical="center" wrapText="1"/>
    </xf>
    <xf numFmtId="3" fontId="16" fillId="43" borderId="49" xfId="0" applyNumberFormat="1" applyFont="1" applyFill="1" applyBorder="1" applyAlignment="1">
      <alignment horizontal="right" vertical="center" wrapText="1"/>
    </xf>
    <xf numFmtId="3" fontId="27" fillId="43" borderId="37" xfId="0" applyNumberFormat="1" applyFont="1" applyFill="1" applyBorder="1" applyAlignment="1">
      <alignment horizontal="right" vertical="center" wrapText="1"/>
    </xf>
    <xf numFmtId="3" fontId="27" fillId="43" borderId="38" xfId="0" applyNumberFormat="1" applyFont="1" applyFill="1" applyBorder="1" applyAlignment="1">
      <alignment horizontal="right" vertical="center" wrapText="1"/>
    </xf>
    <xf numFmtId="3" fontId="27" fillId="43" borderId="58" xfId="0" applyNumberFormat="1" applyFont="1" applyFill="1" applyBorder="1" applyAlignment="1">
      <alignment horizontal="right" vertical="center" wrapText="1"/>
    </xf>
    <xf numFmtId="3" fontId="11" fillId="43" borderId="25" xfId="0" applyNumberFormat="1" applyFont="1" applyFill="1" applyBorder="1" applyAlignment="1">
      <alignment horizontal="center" vertical="center" wrapText="1"/>
    </xf>
    <xf numFmtId="3" fontId="11" fillId="43" borderId="23" xfId="0" applyNumberFormat="1" applyFont="1" applyFill="1" applyBorder="1" applyAlignment="1">
      <alignment horizontal="center" vertical="center" wrapText="1"/>
    </xf>
    <xf numFmtId="3" fontId="11" fillId="43" borderId="24" xfId="0" applyNumberFormat="1" applyFont="1" applyFill="1" applyBorder="1" applyAlignment="1">
      <alignment horizontal="center" vertical="center" wrapText="1"/>
    </xf>
    <xf numFmtId="3" fontId="16" fillId="12" borderId="60" xfId="0" applyNumberFormat="1" applyFont="1" applyFill="1" applyBorder="1" applyAlignment="1">
      <alignment horizontal="right" vertical="center" wrapText="1"/>
    </xf>
    <xf numFmtId="3" fontId="16" fillId="12" borderId="48" xfId="0" applyNumberFormat="1" applyFont="1" applyFill="1" applyBorder="1" applyAlignment="1">
      <alignment horizontal="right" vertical="center" wrapText="1"/>
    </xf>
    <xf numFmtId="3" fontId="16" fillId="12" borderId="49" xfId="0" applyNumberFormat="1" applyFont="1" applyFill="1" applyBorder="1" applyAlignment="1">
      <alignment horizontal="right" vertical="center" wrapText="1"/>
    </xf>
    <xf numFmtId="3" fontId="11" fillId="12" borderId="25" xfId="0" applyNumberFormat="1" applyFont="1" applyFill="1" applyBorder="1" applyAlignment="1">
      <alignment horizontal="right" vertical="center" wrapText="1"/>
    </xf>
    <xf numFmtId="3" fontId="11" fillId="12" borderId="23" xfId="0" applyNumberFormat="1" applyFont="1" applyFill="1" applyBorder="1" applyAlignment="1">
      <alignment horizontal="right" vertical="center" wrapText="1"/>
    </xf>
    <xf numFmtId="3" fontId="11" fillId="12" borderId="24" xfId="0" applyNumberFormat="1" applyFont="1" applyFill="1" applyBorder="1" applyAlignment="1">
      <alignment horizontal="right" vertical="center" wrapText="1"/>
    </xf>
    <xf numFmtId="3" fontId="245" fillId="43" borderId="37" xfId="0" applyNumberFormat="1" applyFont="1" applyFill="1" applyBorder="1" applyAlignment="1">
      <alignment horizontal="right" vertical="center" wrapText="1"/>
    </xf>
    <xf numFmtId="3" fontId="245" fillId="43" borderId="38" xfId="0" applyNumberFormat="1" applyFont="1" applyFill="1" applyBorder="1" applyAlignment="1">
      <alignment horizontal="right" vertical="center" wrapText="1"/>
    </xf>
    <xf numFmtId="3" fontId="13" fillId="12" borderId="60" xfId="0" applyNumberFormat="1" applyFont="1" applyFill="1" applyBorder="1" applyAlignment="1">
      <alignment horizontal="right" vertical="center" wrapText="1"/>
    </xf>
    <xf numFmtId="3" fontId="13" fillId="12" borderId="48" xfId="0" applyNumberFormat="1" applyFont="1" applyFill="1" applyBorder="1" applyAlignment="1">
      <alignment horizontal="right" vertical="center" wrapText="1"/>
    </xf>
    <xf numFmtId="3" fontId="13" fillId="12" borderId="49" xfId="0" applyNumberFormat="1" applyFont="1" applyFill="1" applyBorder="1" applyAlignment="1">
      <alignment horizontal="right" vertical="center" wrapText="1"/>
    </xf>
    <xf numFmtId="3" fontId="11" fillId="12" borderId="37" xfId="0" applyNumberFormat="1" applyFont="1" applyFill="1" applyBorder="1" applyAlignment="1">
      <alignment horizontal="right" vertical="center" wrapText="1"/>
    </xf>
    <xf numFmtId="3" fontId="11" fillId="12" borderId="38" xfId="0" applyNumberFormat="1" applyFont="1" applyFill="1" applyBorder="1" applyAlignment="1">
      <alignment horizontal="right" vertical="center" wrapText="1"/>
    </xf>
    <xf numFmtId="3" fontId="11" fillId="12" borderId="58" xfId="0" applyNumberFormat="1" applyFont="1" applyFill="1" applyBorder="1" applyAlignment="1">
      <alignment horizontal="right" vertical="center" wrapText="1"/>
    </xf>
    <xf numFmtId="3" fontId="27" fillId="12" borderId="60" xfId="0" applyNumberFormat="1" applyFont="1" applyFill="1" applyBorder="1" applyAlignment="1">
      <alignment horizontal="right" vertical="center" wrapText="1"/>
    </xf>
    <xf numFmtId="3" fontId="27" fillId="12" borderId="48" xfId="0" applyNumberFormat="1" applyFont="1" applyFill="1" applyBorder="1" applyAlignment="1">
      <alignment horizontal="right" vertical="center" wrapText="1"/>
    </xf>
    <xf numFmtId="3" fontId="27" fillId="12" borderId="49" xfId="0" applyNumberFormat="1" applyFont="1" applyFill="1" applyBorder="1" applyAlignment="1">
      <alignment horizontal="right" vertical="center" wrapText="1"/>
    </xf>
    <xf numFmtId="3" fontId="27" fillId="0" borderId="37" xfId="0" applyNumberFormat="1" applyFont="1" applyFill="1" applyBorder="1" applyAlignment="1">
      <alignment horizontal="right" vertical="center" wrapText="1"/>
    </xf>
    <xf numFmtId="3" fontId="27" fillId="0" borderId="38" xfId="0" applyNumberFormat="1" applyFont="1" applyFill="1" applyBorder="1" applyAlignment="1">
      <alignment horizontal="right" vertical="center" wrapText="1"/>
    </xf>
    <xf numFmtId="3" fontId="27" fillId="0" borderId="58" xfId="0" applyNumberFormat="1" applyFont="1" applyFill="1" applyBorder="1" applyAlignment="1">
      <alignment horizontal="right" vertical="center" wrapText="1"/>
    </xf>
    <xf numFmtId="3" fontId="10" fillId="12" borderId="50" xfId="0" applyNumberFormat="1" applyFont="1" applyFill="1" applyBorder="1" applyAlignment="1">
      <alignment horizontal="right" vertical="center"/>
    </xf>
    <xf numFmtId="3" fontId="10" fillId="12" borderId="63" xfId="0" applyNumberFormat="1" applyFont="1" applyFill="1" applyBorder="1" applyAlignment="1">
      <alignment horizontal="right" vertical="center"/>
    </xf>
    <xf numFmtId="3" fontId="11" fillId="12" borderId="23" xfId="0" applyNumberFormat="1" applyFont="1" applyFill="1" applyBorder="1" applyAlignment="1">
      <alignment horizontal="right" vertical="center"/>
    </xf>
    <xf numFmtId="3" fontId="11" fillId="12" borderId="40" xfId="0" applyNumberFormat="1" applyFont="1" applyFill="1" applyBorder="1" applyAlignment="1">
      <alignment horizontal="right" vertical="center"/>
    </xf>
    <xf numFmtId="3" fontId="27" fillId="41" borderId="48" xfId="0" applyNumberFormat="1" applyFont="1" applyFill="1" applyBorder="1" applyAlignment="1">
      <alignment horizontal="right" vertical="center"/>
    </xf>
    <xf numFmtId="3" fontId="27" fillId="41" borderId="69" xfId="0" applyNumberFormat="1" applyFont="1" applyFill="1" applyBorder="1" applyAlignment="1">
      <alignment horizontal="right" vertical="center"/>
    </xf>
    <xf numFmtId="3" fontId="27" fillId="12" borderId="48" xfId="0" applyNumberFormat="1" applyFont="1" applyFill="1" applyBorder="1" applyAlignment="1">
      <alignment horizontal="right" vertical="center"/>
    </xf>
    <xf numFmtId="3" fontId="27" fillId="12" borderId="69" xfId="0" applyNumberFormat="1" applyFont="1" applyFill="1" applyBorder="1" applyAlignment="1">
      <alignment horizontal="right" vertical="center"/>
    </xf>
    <xf numFmtId="3" fontId="16" fillId="12" borderId="38" xfId="0" applyNumberFormat="1" applyFont="1" applyFill="1" applyBorder="1" applyAlignment="1">
      <alignment horizontal="right" vertical="center"/>
    </xf>
    <xf numFmtId="3" fontId="16" fillId="12" borderId="40" xfId="0" applyNumberFormat="1" applyFont="1" applyFill="1" applyBorder="1" applyAlignment="1">
      <alignment horizontal="right" vertical="center"/>
    </xf>
    <xf numFmtId="3" fontId="27" fillId="22" borderId="38" xfId="0" applyNumberFormat="1" applyFont="1" applyFill="1" applyBorder="1" applyAlignment="1">
      <alignment horizontal="right" vertical="center"/>
    </xf>
    <xf numFmtId="3" fontId="27" fillId="22" borderId="39" xfId="0" applyNumberFormat="1" applyFont="1" applyFill="1" applyBorder="1" applyAlignment="1">
      <alignment horizontal="right" vertical="center"/>
    </xf>
    <xf numFmtId="3" fontId="11" fillId="22" borderId="23" xfId="0" applyNumberFormat="1" applyFont="1" applyFill="1" applyBorder="1" applyAlignment="1">
      <alignment horizontal="right" vertical="center"/>
    </xf>
    <xf numFmtId="3" fontId="11" fillId="22" borderId="40" xfId="0" applyNumberFormat="1" applyFont="1" applyFill="1" applyBorder="1" applyAlignment="1">
      <alignment horizontal="right" vertical="center"/>
    </xf>
    <xf numFmtId="3" fontId="16" fillId="22" borderId="38" xfId="0" applyNumberFormat="1" applyFont="1" applyFill="1" applyBorder="1" applyAlignment="1">
      <alignment horizontal="right" vertical="center"/>
    </xf>
    <xf numFmtId="3" fontId="16" fillId="22" borderId="40" xfId="0" applyNumberFormat="1" applyFont="1" applyFill="1" applyBorder="1" applyAlignment="1">
      <alignment horizontal="right" vertical="center"/>
    </xf>
    <xf numFmtId="0" fontId="14" fillId="0" borderId="26" xfId="0" applyFont="1" applyBorder="1" applyAlignment="1">
      <alignment horizontal="right"/>
    </xf>
    <xf numFmtId="0" fontId="14" fillId="0" borderId="132" xfId="0" applyFont="1" applyBorder="1" applyAlignment="1">
      <alignment horizontal="right"/>
    </xf>
    <xf numFmtId="0" fontId="19" fillId="43" borderId="108" xfId="0" applyFont="1" applyFill="1" applyBorder="1" applyAlignment="1">
      <alignment horizontal="center" wrapText="1"/>
    </xf>
    <xf numFmtId="0" fontId="19" fillId="43" borderId="130" xfId="0" applyFont="1" applyFill="1" applyBorder="1" applyAlignment="1">
      <alignment horizontal="center" wrapText="1"/>
    </xf>
    <xf numFmtId="0" fontId="19" fillId="43" borderId="131" xfId="0" applyFont="1" applyFill="1" applyBorder="1" applyAlignment="1">
      <alignment horizontal="center" wrapText="1"/>
    </xf>
    <xf numFmtId="0" fontId="4" fillId="41" borderId="42" xfId="0" applyFont="1" applyFill="1" applyBorder="1" applyAlignment="1">
      <alignment horizontal="center" wrapText="1"/>
    </xf>
    <xf numFmtId="0" fontId="4" fillId="41" borderId="47" xfId="0" applyFont="1" applyFill="1" applyBorder="1" applyAlignment="1">
      <alignment horizontal="center" wrapText="1"/>
    </xf>
    <xf numFmtId="0" fontId="4" fillId="41" borderId="70" xfId="0" applyFont="1" applyFill="1" applyBorder="1" applyAlignment="1">
      <alignment horizontal="center" wrapText="1"/>
    </xf>
    <xf numFmtId="3" fontId="109" fillId="43" borderId="28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3" fontId="10" fillId="41" borderId="50" xfId="0" applyNumberFormat="1" applyFont="1" applyFill="1" applyBorder="1" applyAlignment="1">
      <alignment horizontal="right" vertical="center"/>
    </xf>
    <xf numFmtId="3" fontId="10" fillId="41" borderId="63" xfId="0" applyNumberFormat="1" applyFont="1" applyFill="1" applyBorder="1" applyAlignment="1">
      <alignment horizontal="right" vertical="center"/>
    </xf>
    <xf numFmtId="3" fontId="27" fillId="43" borderId="37" xfId="0" applyNumberFormat="1" applyFont="1" applyFill="1" applyBorder="1" applyAlignment="1">
      <alignment horizontal="right" vertical="center" wrapText="1"/>
    </xf>
    <xf numFmtId="3" fontId="27" fillId="43" borderId="38" xfId="0" applyNumberFormat="1" applyFont="1" applyFill="1" applyBorder="1" applyAlignment="1">
      <alignment horizontal="right" vertical="center" wrapText="1"/>
    </xf>
    <xf numFmtId="0" fontId="2" fillId="0" borderId="117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right" vertical="center" wrapText="1"/>
    </xf>
    <xf numFmtId="3" fontId="27" fillId="0" borderId="23" xfId="0" applyNumberFormat="1" applyFont="1" applyFill="1" applyBorder="1" applyAlignment="1">
      <alignment horizontal="right" vertical="center" wrapText="1"/>
    </xf>
    <xf numFmtId="3" fontId="27" fillId="0" borderId="54" xfId="0" applyNumberFormat="1" applyFont="1" applyFill="1" applyBorder="1" applyAlignment="1">
      <alignment horizontal="right" vertical="center" wrapText="1"/>
    </xf>
    <xf numFmtId="0" fontId="14" fillId="0" borderId="54" xfId="0" applyFont="1" applyFill="1" applyBorder="1" applyAlignment="1">
      <alignment horizontal="left" vertical="center" wrapText="1"/>
    </xf>
    <xf numFmtId="3" fontId="10" fillId="43" borderId="31" xfId="0" applyNumberFormat="1" applyFont="1" applyFill="1" applyBorder="1" applyAlignment="1">
      <alignment horizontal="right" vertical="center" wrapText="1"/>
    </xf>
    <xf numFmtId="3" fontId="11" fillId="43" borderId="54" xfId="0" applyNumberFormat="1" applyFont="1" applyFill="1" applyBorder="1" applyAlignment="1">
      <alignment horizontal="right" vertical="center" wrapText="1"/>
    </xf>
    <xf numFmtId="3" fontId="16" fillId="43" borderId="54" xfId="0" applyNumberFormat="1" applyFont="1" applyFill="1" applyBorder="1" applyAlignment="1">
      <alignment horizontal="right" vertical="center" wrapText="1"/>
    </xf>
    <xf numFmtId="3" fontId="27" fillId="43" borderId="25" xfId="0" applyNumberFormat="1" applyFont="1" applyFill="1" applyBorder="1" applyAlignment="1">
      <alignment horizontal="right" vertical="center" wrapText="1"/>
    </xf>
    <xf numFmtId="3" fontId="27" fillId="43" borderId="23" xfId="0" applyNumberFormat="1" applyFont="1" applyFill="1" applyBorder="1" applyAlignment="1">
      <alignment horizontal="right" vertical="center" wrapText="1"/>
    </xf>
    <xf numFmtId="3" fontId="27" fillId="43" borderId="54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09" fillId="43" borderId="25" xfId="0" applyNumberFormat="1" applyFont="1" applyFill="1" applyBorder="1" applyAlignment="1">
      <alignment horizontal="right" vertical="center" wrapText="1"/>
    </xf>
    <xf numFmtId="3" fontId="109" fillId="43" borderId="23" xfId="0" applyNumberFormat="1" applyFont="1" applyFill="1" applyBorder="1" applyAlignment="1">
      <alignment horizontal="right" vertical="center" wrapText="1"/>
    </xf>
    <xf numFmtId="3" fontId="109" fillId="43" borderId="54" xfId="0" applyNumberFormat="1" applyFont="1" applyFill="1" applyBorder="1" applyAlignment="1">
      <alignment horizontal="right" vertical="center" wrapText="1"/>
    </xf>
    <xf numFmtId="3" fontId="11" fillId="41" borderId="23" xfId="0" applyNumberFormat="1" applyFont="1" applyFill="1" applyBorder="1" applyAlignment="1">
      <alignment horizontal="right" vertical="center"/>
    </xf>
    <xf numFmtId="3" fontId="11" fillId="41" borderId="40" xfId="0" applyNumberFormat="1" applyFont="1" applyFill="1" applyBorder="1" applyAlignment="1">
      <alignment horizontal="right" vertical="center"/>
    </xf>
    <xf numFmtId="3" fontId="16" fillId="41" borderId="38" xfId="0" applyNumberFormat="1" applyFont="1" applyFill="1" applyBorder="1" applyAlignment="1">
      <alignment horizontal="right" vertical="center"/>
    </xf>
    <xf numFmtId="3" fontId="16" fillId="41" borderId="40" xfId="0" applyNumberFormat="1" applyFont="1" applyFill="1" applyBorder="1" applyAlignment="1">
      <alignment horizontal="right" vertical="center"/>
    </xf>
    <xf numFmtId="3" fontId="10" fillId="22" borderId="51" xfId="0" applyNumberFormat="1" applyFont="1" applyFill="1" applyBorder="1" applyAlignment="1">
      <alignment horizontal="right" vertical="center"/>
    </xf>
    <xf numFmtId="3" fontId="10" fillId="22" borderId="26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 wrapText="1"/>
    </xf>
    <xf numFmtId="3" fontId="109" fillId="0" borderId="25" xfId="0" applyNumberFormat="1" applyFont="1" applyFill="1" applyBorder="1" applyAlignment="1">
      <alignment horizontal="center" vertical="center" wrapText="1"/>
    </xf>
    <xf numFmtId="3" fontId="109" fillId="0" borderId="23" xfId="0" applyNumberFormat="1" applyFont="1" applyFill="1" applyBorder="1" applyAlignment="1">
      <alignment horizontal="center" vertical="center" wrapText="1"/>
    </xf>
    <xf numFmtId="3" fontId="109" fillId="0" borderId="54" xfId="0" applyNumberFormat="1" applyFont="1" applyFill="1" applyBorder="1" applyAlignment="1">
      <alignment horizontal="center" vertical="center" wrapText="1"/>
    </xf>
    <xf numFmtId="3" fontId="16" fillId="0" borderId="54" xfId="0" applyNumberFormat="1" applyFont="1" applyFill="1" applyBorder="1" applyAlignment="1">
      <alignment horizontal="right" vertical="center" wrapText="1"/>
    </xf>
    <xf numFmtId="3" fontId="109" fillId="41" borderId="23" xfId="0" applyNumberFormat="1" applyFont="1" applyFill="1" applyBorder="1" applyAlignment="1">
      <alignment horizontal="right" vertical="center"/>
    </xf>
    <xf numFmtId="3" fontId="109" fillId="41" borderId="40" xfId="0" applyNumberFormat="1" applyFont="1" applyFill="1" applyBorder="1" applyAlignment="1">
      <alignment horizontal="right" vertical="center"/>
    </xf>
    <xf numFmtId="3" fontId="133" fillId="0" borderId="54" xfId="0" applyNumberFormat="1" applyFont="1" applyFill="1" applyBorder="1" applyAlignment="1">
      <alignment horizontal="right" vertical="center" wrapText="1"/>
    </xf>
    <xf numFmtId="3" fontId="109" fillId="43" borderId="24" xfId="0" applyNumberFormat="1" applyFont="1" applyFill="1" applyBorder="1" applyAlignment="1">
      <alignment horizontal="right" vertical="center" wrapText="1"/>
    </xf>
    <xf numFmtId="3" fontId="27" fillId="43" borderId="60" xfId="0" applyNumberFormat="1" applyFont="1" applyFill="1" applyBorder="1" applyAlignment="1">
      <alignment horizontal="right" vertical="center" wrapText="1"/>
    </xf>
    <xf numFmtId="3" fontId="27" fillId="43" borderId="48" xfId="0" applyNumberFormat="1" applyFont="1" applyFill="1" applyBorder="1" applyAlignment="1">
      <alignment horizontal="right" vertical="center" wrapText="1"/>
    </xf>
    <xf numFmtId="3" fontId="27" fillId="43" borderId="49" xfId="0" applyNumberFormat="1" applyFont="1" applyFill="1" applyBorder="1" applyAlignment="1">
      <alignment horizontal="right" vertical="center" wrapText="1"/>
    </xf>
    <xf numFmtId="3" fontId="231" fillId="43" borderId="25" xfId="0" applyNumberFormat="1" applyFont="1" applyFill="1" applyBorder="1" applyAlignment="1">
      <alignment horizontal="right" vertical="center" wrapText="1"/>
    </xf>
    <xf numFmtId="3" fontId="231" fillId="43" borderId="23" xfId="0" applyNumberFormat="1" applyFont="1" applyFill="1" applyBorder="1" applyAlignment="1">
      <alignment horizontal="right" vertical="center" wrapText="1"/>
    </xf>
    <xf numFmtId="3" fontId="231" fillId="43" borderId="24" xfId="0" applyNumberFormat="1" applyFont="1" applyFill="1" applyBorder="1" applyAlignment="1">
      <alignment horizontal="right" vertical="center" wrapText="1"/>
    </xf>
    <xf numFmtId="0" fontId="6" fillId="0" borderId="37" xfId="119" applyFont="1" applyFill="1" applyBorder="1" applyAlignment="1">
      <alignment horizontal="center" vertical="center" wrapText="1"/>
      <protection/>
    </xf>
    <xf numFmtId="0" fontId="6" fillId="0" borderId="58" xfId="119" applyFont="1" applyFill="1" applyBorder="1" applyAlignment="1">
      <alignment horizontal="center" vertical="center" wrapText="1"/>
      <protection/>
    </xf>
    <xf numFmtId="0" fontId="160" fillId="55" borderId="0" xfId="0" applyFont="1" applyFill="1" applyBorder="1" applyAlignment="1">
      <alignment horizontal="center"/>
    </xf>
    <xf numFmtId="0" fontId="6" fillId="38" borderId="133" xfId="119" applyFont="1" applyFill="1" applyBorder="1" applyAlignment="1">
      <alignment horizontal="center" vertical="center" wrapText="1"/>
      <protection/>
    </xf>
    <xf numFmtId="0" fontId="6" fillId="38" borderId="87" xfId="119" applyFont="1" applyFill="1" applyBorder="1" applyAlignment="1">
      <alignment horizontal="center" vertical="center" wrapText="1"/>
      <protection/>
    </xf>
    <xf numFmtId="0" fontId="6" fillId="38" borderId="130" xfId="119" applyFont="1" applyFill="1" applyBorder="1" applyAlignment="1">
      <alignment horizontal="center" vertical="center" wrapText="1"/>
      <protection/>
    </xf>
    <xf numFmtId="0" fontId="6" fillId="38" borderId="134" xfId="119" applyFont="1" applyFill="1" applyBorder="1" applyAlignment="1">
      <alignment horizontal="center" vertical="center" wrapText="1"/>
      <protection/>
    </xf>
    <xf numFmtId="0" fontId="6" fillId="10" borderId="127" xfId="119" applyFont="1" applyFill="1" applyBorder="1" applyAlignment="1">
      <alignment horizontal="center" vertical="center" wrapText="1"/>
      <protection/>
    </xf>
    <xf numFmtId="0" fontId="6" fillId="10" borderId="61" xfId="119" applyFont="1" applyFill="1" applyBorder="1" applyAlignment="1">
      <alignment horizontal="center" vertical="center" wrapText="1"/>
      <protection/>
    </xf>
    <xf numFmtId="0" fontId="6" fillId="38" borderId="113" xfId="119" applyFont="1" applyFill="1" applyBorder="1" applyAlignment="1">
      <alignment horizontal="center" vertical="center" wrapText="1"/>
      <protection/>
    </xf>
    <xf numFmtId="0" fontId="6" fillId="38" borderId="54" xfId="119" applyFont="1" applyFill="1" applyBorder="1" applyAlignment="1">
      <alignment horizontal="center" vertical="center" wrapText="1"/>
      <protection/>
    </xf>
    <xf numFmtId="166" fontId="7" fillId="0" borderId="25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3" fontId="10" fillId="43" borderId="25" xfId="0" applyNumberFormat="1" applyFont="1" applyFill="1" applyBorder="1" applyAlignment="1">
      <alignment horizontal="right" vertical="center" wrapText="1"/>
    </xf>
    <xf numFmtId="3" fontId="10" fillId="43" borderId="23" xfId="0" applyNumberFormat="1" applyFont="1" applyFill="1" applyBorder="1" applyAlignment="1">
      <alignment horizontal="right" vertical="center" wrapText="1"/>
    </xf>
    <xf numFmtId="3" fontId="10" fillId="43" borderId="24" xfId="0" applyNumberFormat="1" applyFont="1" applyFill="1" applyBorder="1" applyAlignment="1">
      <alignment horizontal="right" vertical="center" wrapText="1"/>
    </xf>
    <xf numFmtId="3" fontId="20" fillId="43" borderId="25" xfId="0" applyNumberFormat="1" applyFont="1" applyFill="1" applyBorder="1" applyAlignment="1">
      <alignment horizontal="center" vertical="center" wrapText="1"/>
    </xf>
    <xf numFmtId="3" fontId="20" fillId="43" borderId="23" xfId="0" applyNumberFormat="1" applyFont="1" applyFill="1" applyBorder="1" applyAlignment="1">
      <alignment horizontal="center" vertical="center" wrapText="1"/>
    </xf>
    <xf numFmtId="3" fontId="20" fillId="43" borderId="24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165" fillId="0" borderId="25" xfId="0" applyFont="1" applyBorder="1" applyAlignment="1">
      <alignment horizontal="center" vertical="center" wrapText="1"/>
    </xf>
    <xf numFmtId="0" fontId="165" fillId="0" borderId="23" xfId="0" applyFont="1" applyBorder="1" applyAlignment="1">
      <alignment horizontal="center" vertical="center" wrapText="1"/>
    </xf>
    <xf numFmtId="0" fontId="165" fillId="0" borderId="24" xfId="0" applyFont="1" applyBorder="1" applyAlignment="1">
      <alignment horizontal="center" vertical="center" wrapText="1"/>
    </xf>
    <xf numFmtId="0" fontId="12" fillId="43" borderId="135" xfId="0" applyFont="1" applyFill="1" applyBorder="1" applyAlignment="1">
      <alignment horizontal="center" wrapText="1"/>
    </xf>
    <xf numFmtId="0" fontId="12" fillId="43" borderId="130" xfId="0" applyFont="1" applyFill="1" applyBorder="1" applyAlignment="1">
      <alignment horizontal="center" wrapText="1"/>
    </xf>
    <xf numFmtId="0" fontId="12" fillId="43" borderId="131" xfId="0" applyFont="1" applyFill="1" applyBorder="1" applyAlignment="1">
      <alignment horizontal="center" wrapText="1"/>
    </xf>
    <xf numFmtId="0" fontId="4" fillId="12" borderId="125" xfId="0" applyFont="1" applyFill="1" applyBorder="1" applyAlignment="1">
      <alignment horizontal="center" vertical="center" wrapText="1"/>
    </xf>
    <xf numFmtId="0" fontId="4" fillId="12" borderId="136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4" fillId="12" borderId="81" xfId="0" applyFont="1" applyFill="1" applyBorder="1" applyAlignment="1">
      <alignment horizontal="center" vertical="center" wrapText="1"/>
    </xf>
    <xf numFmtId="3" fontId="6" fillId="43" borderId="25" xfId="0" applyNumberFormat="1" applyFont="1" applyFill="1" applyBorder="1" applyAlignment="1">
      <alignment horizontal="right" vertical="center" wrapText="1"/>
    </xf>
    <xf numFmtId="3" fontId="6" fillId="43" borderId="23" xfId="0" applyNumberFormat="1" applyFont="1" applyFill="1" applyBorder="1" applyAlignment="1">
      <alignment horizontal="right" vertical="center" wrapText="1"/>
    </xf>
    <xf numFmtId="3" fontId="6" fillId="43" borderId="24" xfId="0" applyNumberFormat="1" applyFont="1" applyFill="1" applyBorder="1" applyAlignment="1">
      <alignment horizontal="right" vertical="center" wrapText="1"/>
    </xf>
    <xf numFmtId="3" fontId="28" fillId="43" borderId="37" xfId="0" applyNumberFormat="1" applyFont="1" applyFill="1" applyBorder="1" applyAlignment="1">
      <alignment horizontal="right" vertical="center" wrapText="1"/>
    </xf>
    <xf numFmtId="3" fontId="28" fillId="43" borderId="38" xfId="0" applyNumberFormat="1" applyFont="1" applyFill="1" applyBorder="1" applyAlignment="1">
      <alignment horizontal="right" vertical="center" wrapText="1"/>
    </xf>
    <xf numFmtId="3" fontId="28" fillId="43" borderId="58" xfId="0" applyNumberFormat="1" applyFont="1" applyFill="1" applyBorder="1" applyAlignment="1">
      <alignment horizontal="right" vertical="center" wrapText="1"/>
    </xf>
    <xf numFmtId="3" fontId="6" fillId="43" borderId="25" xfId="0" applyNumberFormat="1" applyFont="1" applyFill="1" applyBorder="1" applyAlignment="1">
      <alignment horizontal="center" vertical="center" wrapText="1"/>
    </xf>
    <xf numFmtId="3" fontId="6" fillId="43" borderId="23" xfId="0" applyNumberFormat="1" applyFont="1" applyFill="1" applyBorder="1" applyAlignment="1">
      <alignment horizontal="center" vertical="center" wrapText="1"/>
    </xf>
    <xf numFmtId="3" fontId="6" fillId="43" borderId="24" xfId="0" applyNumberFormat="1" applyFont="1" applyFill="1" applyBorder="1" applyAlignment="1">
      <alignment horizontal="center" vertical="center" wrapText="1"/>
    </xf>
    <xf numFmtId="0" fontId="166" fillId="0" borderId="25" xfId="0" applyFont="1" applyBorder="1" applyAlignment="1">
      <alignment horizontal="center" vertical="center" wrapText="1"/>
    </xf>
    <xf numFmtId="0" fontId="166" fillId="0" borderId="23" xfId="0" applyFont="1" applyBorder="1" applyAlignment="1">
      <alignment horizontal="center" vertical="center" wrapText="1"/>
    </xf>
    <xf numFmtId="0" fontId="166" fillId="0" borderId="24" xfId="0" applyFont="1" applyBorder="1" applyAlignment="1">
      <alignment horizontal="center" vertical="center" wrapText="1"/>
    </xf>
    <xf numFmtId="3" fontId="28" fillId="0" borderId="60" xfId="0" applyNumberFormat="1" applyFont="1" applyFill="1" applyBorder="1" applyAlignment="1">
      <alignment vertical="center" wrapText="1"/>
    </xf>
    <xf numFmtId="3" fontId="28" fillId="0" borderId="48" xfId="0" applyNumberFormat="1" applyFont="1" applyFill="1" applyBorder="1" applyAlignment="1">
      <alignment vertical="center" wrapText="1"/>
    </xf>
    <xf numFmtId="3" fontId="28" fillId="0" borderId="49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4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8" fillId="43" borderId="25" xfId="0" applyNumberFormat="1" applyFont="1" applyFill="1" applyBorder="1" applyAlignment="1">
      <alignment horizontal="right" vertical="center" wrapText="1"/>
    </xf>
    <xf numFmtId="3" fontId="28" fillId="43" borderId="23" xfId="0" applyNumberFormat="1" applyFont="1" applyFill="1" applyBorder="1" applyAlignment="1">
      <alignment horizontal="right" vertical="center" wrapText="1"/>
    </xf>
    <xf numFmtId="3" fontId="28" fillId="43" borderId="24" xfId="0" applyNumberFormat="1" applyFont="1" applyFill="1" applyBorder="1" applyAlignment="1">
      <alignment horizontal="right" vertical="center" wrapText="1"/>
    </xf>
    <xf numFmtId="3" fontId="6" fillId="43" borderId="25" xfId="0" applyNumberFormat="1" applyFont="1" applyFill="1" applyBorder="1" applyAlignment="1">
      <alignment vertical="center" wrapText="1"/>
    </xf>
    <xf numFmtId="3" fontId="6" fillId="43" borderId="23" xfId="0" applyNumberFormat="1" applyFont="1" applyFill="1" applyBorder="1" applyAlignment="1">
      <alignment vertical="center" wrapText="1"/>
    </xf>
    <xf numFmtId="3" fontId="6" fillId="43" borderId="24" xfId="0" applyNumberFormat="1" applyFont="1" applyFill="1" applyBorder="1" applyAlignment="1">
      <alignment vertical="center" wrapText="1"/>
    </xf>
    <xf numFmtId="3" fontId="76" fillId="43" borderId="25" xfId="0" applyNumberFormat="1" applyFont="1" applyFill="1" applyBorder="1" applyAlignment="1">
      <alignment horizontal="right" vertical="center" wrapText="1"/>
    </xf>
    <xf numFmtId="3" fontId="76" fillId="43" borderId="23" xfId="0" applyNumberFormat="1" applyFont="1" applyFill="1" applyBorder="1" applyAlignment="1">
      <alignment horizontal="right" vertical="center" wrapText="1"/>
    </xf>
    <xf numFmtId="3" fontId="76" fillId="43" borderId="24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10" fillId="43" borderId="37" xfId="0" applyNumberFormat="1" applyFont="1" applyFill="1" applyBorder="1" applyAlignment="1">
      <alignment horizontal="right" vertical="center" wrapText="1"/>
    </xf>
    <xf numFmtId="3" fontId="10" fillId="43" borderId="38" xfId="0" applyNumberFormat="1" applyFont="1" applyFill="1" applyBorder="1" applyAlignment="1">
      <alignment horizontal="right" vertical="center" wrapText="1"/>
    </xf>
    <xf numFmtId="3" fontId="10" fillId="43" borderId="58" xfId="0" applyNumberFormat="1" applyFont="1" applyFill="1" applyBorder="1" applyAlignment="1">
      <alignment horizontal="right" vertical="center" wrapText="1"/>
    </xf>
    <xf numFmtId="0" fontId="7" fillId="0" borderId="38" xfId="0" applyFont="1" applyBorder="1" applyAlignment="1">
      <alignment horizontal="center" vertical="center" wrapText="1"/>
    </xf>
    <xf numFmtId="3" fontId="10" fillId="43" borderId="37" xfId="0" applyNumberFormat="1" applyFont="1" applyFill="1" applyBorder="1" applyAlignment="1">
      <alignment horizontal="right" vertical="center" wrapText="1"/>
    </xf>
    <xf numFmtId="3" fontId="10" fillId="43" borderId="38" xfId="0" applyNumberFormat="1" applyFont="1" applyFill="1" applyBorder="1" applyAlignment="1">
      <alignment horizontal="right" vertical="center" wrapText="1"/>
    </xf>
    <xf numFmtId="3" fontId="10" fillId="43" borderId="58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66" fontId="8" fillId="0" borderId="25" xfId="0" applyNumberFormat="1" applyFont="1" applyBorder="1" applyAlignment="1">
      <alignment horizontal="center" vertical="center" wrapText="1"/>
    </xf>
    <xf numFmtId="166" fontId="8" fillId="0" borderId="23" xfId="0" applyNumberFormat="1" applyFont="1" applyBorder="1" applyAlignment="1">
      <alignment horizontal="center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3" fontId="10" fillId="43" borderId="25" xfId="0" applyNumberFormat="1" applyFont="1" applyFill="1" applyBorder="1" applyAlignment="1">
      <alignment horizontal="right" vertical="center" wrapText="1"/>
    </xf>
    <xf numFmtId="3" fontId="10" fillId="43" borderId="23" xfId="0" applyNumberFormat="1" applyFont="1" applyFill="1" applyBorder="1" applyAlignment="1">
      <alignment horizontal="right" vertical="center" wrapText="1"/>
    </xf>
    <xf numFmtId="3" fontId="10" fillId="43" borderId="24" xfId="0" applyNumberFormat="1" applyFont="1" applyFill="1" applyBorder="1" applyAlignment="1">
      <alignment horizontal="right" vertical="center" wrapText="1"/>
    </xf>
    <xf numFmtId="0" fontId="1" fillId="0" borderId="108" xfId="0" applyFont="1" applyBorder="1" applyAlignment="1">
      <alignment horizontal="center"/>
    </xf>
    <xf numFmtId="0" fontId="40" fillId="38" borderId="137" xfId="0" applyFont="1" applyFill="1" applyBorder="1" applyAlignment="1">
      <alignment horizontal="center" vertical="center" wrapText="1"/>
    </xf>
    <xf numFmtId="0" fontId="40" fillId="38" borderId="129" xfId="0" applyFont="1" applyFill="1" applyBorder="1" applyAlignment="1">
      <alignment horizontal="center" vertical="center" wrapText="1"/>
    </xf>
    <xf numFmtId="0" fontId="40" fillId="38" borderId="118" xfId="0" applyFont="1" applyFill="1" applyBorder="1" applyAlignment="1">
      <alignment horizontal="center" vertical="center" wrapText="1"/>
    </xf>
    <xf numFmtId="0" fontId="5" fillId="38" borderId="104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3" fontId="76" fillId="0" borderId="25" xfId="0" applyNumberFormat="1" applyFont="1" applyFill="1" applyBorder="1" applyAlignment="1">
      <alignment horizontal="right" vertical="center" wrapText="1"/>
    </xf>
    <xf numFmtId="3" fontId="76" fillId="0" borderId="23" xfId="0" applyNumberFormat="1" applyFont="1" applyFill="1" applyBorder="1" applyAlignment="1">
      <alignment horizontal="right" vertical="center" wrapText="1"/>
    </xf>
    <xf numFmtId="3" fontId="76" fillId="0" borderId="24" xfId="0" applyNumberFormat="1" applyFont="1" applyFill="1" applyBorder="1" applyAlignment="1">
      <alignment horizontal="right" vertical="center" wrapText="1"/>
    </xf>
    <xf numFmtId="3" fontId="6" fillId="10" borderId="23" xfId="0" applyNumberFormat="1" applyFont="1" applyFill="1" applyBorder="1" applyAlignment="1">
      <alignment horizontal="right" vertical="center"/>
    </xf>
    <xf numFmtId="3" fontId="6" fillId="10" borderId="40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3" fontId="20" fillId="10" borderId="23" xfId="0" applyNumberFormat="1" applyFont="1" applyFill="1" applyBorder="1" applyAlignment="1">
      <alignment horizontal="right" vertical="center"/>
    </xf>
    <xf numFmtId="3" fontId="20" fillId="10" borderId="40" xfId="0" applyNumberFormat="1" applyFont="1" applyFill="1" applyBorder="1" applyAlignment="1">
      <alignment horizontal="right" vertical="center"/>
    </xf>
    <xf numFmtId="3" fontId="20" fillId="0" borderId="37" xfId="0" applyNumberFormat="1" applyFont="1" applyFill="1" applyBorder="1" applyAlignment="1">
      <alignment horizontal="center" vertical="center" wrapText="1"/>
    </xf>
    <xf numFmtId="3" fontId="20" fillId="0" borderId="38" xfId="0" applyNumberFormat="1" applyFont="1" applyFill="1" applyBorder="1" applyAlignment="1">
      <alignment horizontal="center" vertical="center" wrapText="1"/>
    </xf>
    <xf numFmtId="3" fontId="20" fillId="0" borderId="67" xfId="0" applyNumberFormat="1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32" xfId="0" applyFont="1" applyBorder="1" applyAlignment="1">
      <alignment horizontal="right"/>
    </xf>
    <xf numFmtId="0" fontId="7" fillId="0" borderId="54" xfId="0" applyFont="1" applyBorder="1" applyAlignment="1">
      <alignment horizontal="center" vertical="center" wrapText="1"/>
    </xf>
    <xf numFmtId="3" fontId="19" fillId="43" borderId="25" xfId="0" applyNumberFormat="1" applyFont="1" applyFill="1" applyBorder="1" applyAlignment="1">
      <alignment horizontal="right" vertical="center" wrapText="1"/>
    </xf>
    <xf numFmtId="3" fontId="19" fillId="43" borderId="23" xfId="0" applyNumberFormat="1" applyFont="1" applyFill="1" applyBorder="1" applyAlignment="1">
      <alignment horizontal="right" vertical="center" wrapText="1"/>
    </xf>
    <xf numFmtId="3" fontId="19" fillId="43" borderId="24" xfId="0" applyNumberFormat="1" applyFont="1" applyFill="1" applyBorder="1" applyAlignment="1">
      <alignment horizontal="right"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66" fontId="7" fillId="0" borderId="54" xfId="0" applyNumberFormat="1" applyFont="1" applyBorder="1" applyAlignment="1">
      <alignment horizontal="center" vertical="center" wrapText="1"/>
    </xf>
    <xf numFmtId="3" fontId="20" fillId="43" borderId="23" xfId="0" applyNumberFormat="1" applyFont="1" applyFill="1" applyBorder="1" applyAlignment="1">
      <alignment horizontal="right" vertical="center"/>
    </xf>
    <xf numFmtId="3" fontId="20" fillId="43" borderId="40" xfId="0" applyNumberFormat="1" applyFont="1" applyFill="1" applyBorder="1" applyAlignment="1">
      <alignment horizontal="right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3" fontId="10" fillId="43" borderId="67" xfId="0" applyNumberFormat="1" applyFont="1" applyFill="1" applyBorder="1" applyAlignment="1">
      <alignment horizontal="right" vertical="center" wrapText="1"/>
    </xf>
    <xf numFmtId="3" fontId="10" fillId="43" borderId="58" xfId="0" applyNumberFormat="1" applyFont="1" applyFill="1" applyBorder="1" applyAlignment="1">
      <alignment horizontal="right" vertical="center"/>
    </xf>
    <xf numFmtId="3" fontId="10" fillId="43" borderId="45" xfId="0" applyNumberFormat="1" applyFont="1" applyFill="1" applyBorder="1" applyAlignment="1">
      <alignment horizontal="right" vertical="center"/>
    </xf>
    <xf numFmtId="168" fontId="7" fillId="0" borderId="25" xfId="0" applyNumberFormat="1" applyFont="1" applyBorder="1" applyAlignment="1">
      <alignment horizontal="center" vertical="center" wrapText="1"/>
    </xf>
    <xf numFmtId="168" fontId="7" fillId="0" borderId="23" xfId="0" applyNumberFormat="1" applyFont="1" applyBorder="1" applyAlignment="1">
      <alignment horizontal="center" vertical="center" wrapText="1"/>
    </xf>
    <xf numFmtId="168" fontId="7" fillId="0" borderId="24" xfId="0" applyNumberFormat="1" applyFont="1" applyBorder="1" applyAlignment="1">
      <alignment horizontal="center" vertical="center" wrapText="1"/>
    </xf>
    <xf numFmtId="3" fontId="28" fillId="0" borderId="61" xfId="0" applyNumberFormat="1" applyFont="1" applyFill="1" applyBorder="1" applyAlignment="1">
      <alignment vertical="center" wrapText="1"/>
    </xf>
    <xf numFmtId="3" fontId="28" fillId="43" borderId="37" xfId="0" applyNumberFormat="1" applyFont="1" applyFill="1" applyBorder="1" applyAlignment="1">
      <alignment vertical="center" wrapText="1"/>
    </xf>
    <xf numFmtId="3" fontId="28" fillId="43" borderId="38" xfId="0" applyNumberFormat="1" applyFont="1" applyFill="1" applyBorder="1" applyAlignment="1">
      <alignment vertical="center" wrapText="1"/>
    </xf>
    <xf numFmtId="3" fontId="28" fillId="43" borderId="58" xfId="0" applyNumberFormat="1" applyFont="1" applyFill="1" applyBorder="1" applyAlignment="1">
      <alignment vertical="center" wrapText="1"/>
    </xf>
    <xf numFmtId="3" fontId="20" fillId="43" borderId="25" xfId="0" applyNumberFormat="1" applyFont="1" applyFill="1" applyBorder="1" applyAlignment="1">
      <alignment horizontal="right" vertical="center" wrapText="1"/>
    </xf>
    <xf numFmtId="3" fontId="20" fillId="43" borderId="23" xfId="0" applyNumberFormat="1" applyFont="1" applyFill="1" applyBorder="1" applyAlignment="1">
      <alignment horizontal="right" vertical="center" wrapText="1"/>
    </xf>
    <xf numFmtId="3" fontId="20" fillId="43" borderId="24" xfId="0" applyNumberFormat="1" applyFont="1" applyFill="1" applyBorder="1" applyAlignment="1">
      <alignment horizontal="right" vertical="center" wrapText="1"/>
    </xf>
    <xf numFmtId="3" fontId="76" fillId="43" borderId="123" xfId="0" applyNumberFormat="1" applyFont="1" applyFill="1" applyBorder="1" applyAlignment="1">
      <alignment horizontal="right" vertical="center"/>
    </xf>
    <xf numFmtId="3" fontId="76" fillId="43" borderId="40" xfId="0" applyNumberFormat="1" applyFont="1" applyFill="1" applyBorder="1" applyAlignment="1">
      <alignment horizontal="right" vertical="center"/>
    </xf>
    <xf numFmtId="3" fontId="6" fillId="43" borderId="23" xfId="0" applyNumberFormat="1" applyFont="1" applyFill="1" applyBorder="1" applyAlignment="1">
      <alignment horizontal="right" vertical="center"/>
    </xf>
    <xf numFmtId="3" fontId="6" fillId="43" borderId="40" xfId="0" applyNumberFormat="1" applyFont="1" applyFill="1" applyBorder="1" applyAlignment="1">
      <alignment horizontal="right" vertical="center"/>
    </xf>
    <xf numFmtId="3" fontId="28" fillId="43" borderId="38" xfId="0" applyNumberFormat="1" applyFont="1" applyFill="1" applyBorder="1" applyAlignment="1">
      <alignment horizontal="right" vertical="center"/>
    </xf>
    <xf numFmtId="3" fontId="28" fillId="43" borderId="39" xfId="0" applyNumberFormat="1" applyFont="1" applyFill="1" applyBorder="1" applyAlignment="1">
      <alignment horizontal="right" vertical="center"/>
    </xf>
    <xf numFmtId="3" fontId="28" fillId="43" borderId="67" xfId="0" applyNumberFormat="1" applyFont="1" applyFill="1" applyBorder="1" applyAlignment="1">
      <alignment vertical="center" wrapText="1"/>
    </xf>
    <xf numFmtId="3" fontId="131" fillId="43" borderId="123" xfId="0" applyNumberFormat="1" applyFont="1" applyFill="1" applyBorder="1" applyAlignment="1">
      <alignment horizontal="right" vertical="center"/>
    </xf>
    <xf numFmtId="3" fontId="131" fillId="43" borderId="40" xfId="0" applyNumberFormat="1" applyFont="1" applyFill="1" applyBorder="1" applyAlignment="1">
      <alignment horizontal="right" vertical="center"/>
    </xf>
    <xf numFmtId="3" fontId="20" fillId="43" borderId="37" xfId="0" applyNumberFormat="1" applyFont="1" applyFill="1" applyBorder="1" applyAlignment="1">
      <alignment horizontal="right" vertical="center" wrapText="1"/>
    </xf>
    <xf numFmtId="3" fontId="20" fillId="43" borderId="38" xfId="0" applyNumberFormat="1" applyFont="1" applyFill="1" applyBorder="1" applyAlignment="1">
      <alignment horizontal="right" vertical="center" wrapText="1"/>
    </xf>
    <xf numFmtId="3" fontId="20" fillId="43" borderId="67" xfId="0" applyNumberFormat="1" applyFont="1" applyFill="1" applyBorder="1" applyAlignment="1">
      <alignment horizontal="right" vertical="center" wrapText="1"/>
    </xf>
    <xf numFmtId="0" fontId="6" fillId="43" borderId="42" xfId="0" applyFont="1" applyFill="1" applyBorder="1" applyAlignment="1">
      <alignment horizontal="center" wrapText="1"/>
    </xf>
    <xf numFmtId="0" fontId="6" fillId="43" borderId="47" xfId="0" applyFont="1" applyFill="1" applyBorder="1" applyAlignment="1">
      <alignment horizont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3" fontId="20" fillId="43" borderId="37" xfId="0" applyNumberFormat="1" applyFont="1" applyFill="1" applyBorder="1" applyAlignment="1">
      <alignment horizontal="right" vertical="center" wrapText="1"/>
    </xf>
    <xf numFmtId="3" fontId="20" fillId="43" borderId="38" xfId="0" applyNumberFormat="1" applyFont="1" applyFill="1" applyBorder="1" applyAlignment="1">
      <alignment horizontal="right" vertical="center" wrapText="1"/>
    </xf>
    <xf numFmtId="3" fontId="20" fillId="43" borderId="58" xfId="0" applyNumberFormat="1" applyFont="1" applyFill="1" applyBorder="1" applyAlignment="1">
      <alignment horizontal="right" vertical="center" wrapText="1"/>
    </xf>
    <xf numFmtId="3" fontId="28" fillId="10" borderId="48" xfId="0" applyNumberFormat="1" applyFont="1" applyFill="1" applyBorder="1" applyAlignment="1">
      <alignment horizontal="right" vertical="center"/>
    </xf>
    <xf numFmtId="3" fontId="28" fillId="10" borderId="69" xfId="0" applyNumberFormat="1" applyFont="1" applyFill="1" applyBorder="1" applyAlignment="1">
      <alignment horizontal="right" vertical="center"/>
    </xf>
    <xf numFmtId="3" fontId="19" fillId="43" borderId="25" xfId="0" applyNumberFormat="1" applyFont="1" applyFill="1" applyBorder="1" applyAlignment="1">
      <alignment vertical="center" wrapText="1"/>
    </xf>
    <xf numFmtId="3" fontId="19" fillId="43" borderId="23" xfId="0" applyNumberFormat="1" applyFont="1" applyFill="1" applyBorder="1" applyAlignment="1">
      <alignment vertical="center" wrapText="1"/>
    </xf>
    <xf numFmtId="3" fontId="19" fillId="43" borderId="54" xfId="0" applyNumberFormat="1" applyFont="1" applyFill="1" applyBorder="1" applyAlignment="1">
      <alignment vertical="center" wrapText="1"/>
    </xf>
    <xf numFmtId="3" fontId="10" fillId="10" borderId="30" xfId="0" applyNumberFormat="1" applyFont="1" applyFill="1" applyBorder="1" applyAlignment="1">
      <alignment horizontal="right" vertical="center"/>
    </xf>
    <xf numFmtId="3" fontId="10" fillId="10" borderId="29" xfId="0" applyNumberFormat="1" applyFont="1" applyFill="1" applyBorder="1" applyAlignment="1">
      <alignment horizontal="right" vertical="center"/>
    </xf>
    <xf numFmtId="3" fontId="28" fillId="43" borderId="25" xfId="0" applyNumberFormat="1" applyFont="1" applyFill="1" applyBorder="1" applyAlignment="1">
      <alignment vertical="center" wrapText="1"/>
    </xf>
    <xf numFmtId="3" fontId="28" fillId="43" borderId="23" xfId="0" applyNumberFormat="1" applyFont="1" applyFill="1" applyBorder="1" applyAlignment="1">
      <alignment vertical="center" wrapText="1"/>
    </xf>
    <xf numFmtId="3" fontId="28" fillId="43" borderId="24" xfId="0" applyNumberFormat="1" applyFont="1" applyFill="1" applyBorder="1" applyAlignment="1">
      <alignment vertical="center" wrapText="1"/>
    </xf>
    <xf numFmtId="0" fontId="12" fillId="10" borderId="108" xfId="0" applyFont="1" applyFill="1" applyBorder="1" applyAlignment="1">
      <alignment horizontal="center" vertical="center" wrapText="1"/>
    </xf>
    <xf numFmtId="0" fontId="12" fillId="10" borderId="130" xfId="0" applyFont="1" applyFill="1" applyBorder="1" applyAlignment="1">
      <alignment horizontal="center" vertical="center" wrapText="1"/>
    </xf>
    <xf numFmtId="0" fontId="12" fillId="10" borderId="131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 wrapText="1"/>
    </xf>
    <xf numFmtId="0" fontId="4" fillId="38" borderId="104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wrapText="1"/>
    </xf>
    <xf numFmtId="0" fontId="6" fillId="10" borderId="47" xfId="0" applyFont="1" applyFill="1" applyBorder="1" applyAlignment="1">
      <alignment horizontal="center" wrapText="1"/>
    </xf>
    <xf numFmtId="0" fontId="6" fillId="10" borderId="70" xfId="0" applyFont="1" applyFill="1" applyBorder="1" applyAlignment="1">
      <alignment horizontal="center" wrapText="1"/>
    </xf>
    <xf numFmtId="3" fontId="76" fillId="0" borderId="25" xfId="0" applyNumberFormat="1" applyFont="1" applyFill="1" applyBorder="1" applyAlignment="1">
      <alignment horizontal="right" vertical="center" wrapText="1"/>
    </xf>
    <xf numFmtId="3" fontId="76" fillId="0" borderId="23" xfId="0" applyNumberFormat="1" applyFont="1" applyFill="1" applyBorder="1" applyAlignment="1">
      <alignment horizontal="right" vertical="center" wrapText="1"/>
    </xf>
    <xf numFmtId="3" fontId="76" fillId="0" borderId="24" xfId="0" applyNumberFormat="1" applyFont="1" applyFill="1" applyBorder="1" applyAlignment="1">
      <alignment horizontal="right" vertical="center" wrapText="1"/>
    </xf>
    <xf numFmtId="167" fontId="19" fillId="43" borderId="25" xfId="0" applyNumberFormat="1" applyFont="1" applyFill="1" applyBorder="1" applyAlignment="1">
      <alignment horizontal="center" wrapText="1"/>
    </xf>
    <xf numFmtId="167" fontId="19" fillId="43" borderId="54" xfId="0" applyNumberFormat="1" applyFont="1" applyFill="1" applyBorder="1" applyAlignment="1">
      <alignment horizontal="center" wrapText="1"/>
    </xf>
    <xf numFmtId="3" fontId="28" fillId="0" borderId="60" xfId="0" applyNumberFormat="1" applyFont="1" applyFill="1" applyBorder="1" applyAlignment="1">
      <alignment horizontal="right" vertical="center" wrapText="1"/>
    </xf>
    <xf numFmtId="3" fontId="28" fillId="0" borderId="48" xfId="0" applyNumberFormat="1" applyFont="1" applyFill="1" applyBorder="1" applyAlignment="1">
      <alignment horizontal="right" vertical="center" wrapText="1"/>
    </xf>
    <xf numFmtId="3" fontId="28" fillId="0" borderId="49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43" borderId="25" xfId="0" applyNumberFormat="1" applyFont="1" applyFill="1" applyBorder="1" applyAlignment="1">
      <alignment horizontal="right" vertical="center" wrapText="1"/>
    </xf>
    <xf numFmtId="3" fontId="10" fillId="43" borderId="23" xfId="0" applyNumberFormat="1" applyFont="1" applyFill="1" applyBorder="1" applyAlignment="1">
      <alignment horizontal="right" vertical="center" wrapText="1"/>
    </xf>
    <xf numFmtId="3" fontId="10" fillId="43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28" fillId="0" borderId="60" xfId="0" applyNumberFormat="1" applyFont="1" applyFill="1" applyBorder="1" applyAlignment="1">
      <alignment horizontal="center" vertical="center" wrapText="1"/>
    </xf>
    <xf numFmtId="3" fontId="28" fillId="0" borderId="48" xfId="0" applyNumberFormat="1" applyFont="1" applyFill="1" applyBorder="1" applyAlignment="1">
      <alignment horizontal="center" vertical="center" wrapText="1"/>
    </xf>
    <xf numFmtId="3" fontId="28" fillId="0" borderId="49" xfId="0" applyNumberFormat="1" applyFont="1" applyFill="1" applyBorder="1" applyAlignment="1">
      <alignment horizontal="center" vertical="center" wrapText="1"/>
    </xf>
    <xf numFmtId="166" fontId="5" fillId="38" borderId="104" xfId="0" applyNumberFormat="1" applyFont="1" applyFill="1" applyBorder="1" applyAlignment="1">
      <alignment horizontal="center" vertical="center" wrapText="1"/>
    </xf>
    <xf numFmtId="166" fontId="5" fillId="38" borderId="23" xfId="0" applyNumberFormat="1" applyFont="1" applyFill="1" applyBorder="1" applyAlignment="1">
      <alignment horizontal="center" vertical="center" wrapText="1"/>
    </xf>
    <xf numFmtId="166" fontId="5" fillId="38" borderId="27" xfId="0" applyNumberFormat="1" applyFont="1" applyFill="1" applyBorder="1" applyAlignment="1">
      <alignment horizontal="center" vertical="center" wrapText="1"/>
    </xf>
    <xf numFmtId="3" fontId="28" fillId="43" borderId="37" xfId="0" applyNumberFormat="1" applyFont="1" applyFill="1" applyBorder="1" applyAlignment="1">
      <alignment horizontal="center" vertical="center" wrapText="1"/>
    </xf>
    <xf numFmtId="3" fontId="28" fillId="43" borderId="38" xfId="0" applyNumberFormat="1" applyFont="1" applyFill="1" applyBorder="1" applyAlignment="1">
      <alignment horizontal="center" vertical="center" wrapText="1"/>
    </xf>
    <xf numFmtId="3" fontId="28" fillId="43" borderId="58" xfId="0" applyNumberFormat="1" applyFont="1" applyFill="1" applyBorder="1" applyAlignment="1">
      <alignment horizontal="center" vertical="center" wrapText="1"/>
    </xf>
    <xf numFmtId="3" fontId="20" fillId="43" borderId="25" xfId="0" applyNumberFormat="1" applyFont="1" applyFill="1" applyBorder="1" applyAlignment="1">
      <alignment horizontal="center" vertical="center" wrapText="1"/>
    </xf>
    <xf numFmtId="3" fontId="20" fillId="43" borderId="23" xfId="0" applyNumberFormat="1" applyFont="1" applyFill="1" applyBorder="1" applyAlignment="1">
      <alignment horizontal="center" vertical="center" wrapText="1"/>
    </xf>
    <xf numFmtId="3" fontId="20" fillId="43" borderId="24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3" fontId="10" fillId="0" borderId="67" xfId="0" applyNumberFormat="1" applyFont="1" applyFill="1" applyBorder="1" applyAlignment="1">
      <alignment horizontal="right" vertical="center" wrapText="1"/>
    </xf>
    <xf numFmtId="3" fontId="19" fillId="0" borderId="25" xfId="0" applyNumberFormat="1" applyFont="1" applyFill="1" applyBorder="1" applyAlignment="1">
      <alignment vertical="center" wrapText="1"/>
    </xf>
    <xf numFmtId="3" fontId="19" fillId="0" borderId="23" xfId="0" applyNumberFormat="1" applyFont="1" applyFill="1" applyBorder="1" applyAlignment="1">
      <alignment vertical="center" wrapText="1"/>
    </xf>
    <xf numFmtId="3" fontId="19" fillId="0" borderId="54" xfId="0" applyNumberFormat="1" applyFont="1" applyFill="1" applyBorder="1" applyAlignment="1">
      <alignment vertical="center" wrapText="1"/>
    </xf>
    <xf numFmtId="3" fontId="131" fillId="43" borderId="25" xfId="0" applyNumberFormat="1" applyFont="1" applyFill="1" applyBorder="1" applyAlignment="1">
      <alignment horizontal="right" vertical="center" wrapText="1"/>
    </xf>
    <xf numFmtId="3" fontId="131" fillId="43" borderId="23" xfId="0" applyNumberFormat="1" applyFont="1" applyFill="1" applyBorder="1" applyAlignment="1">
      <alignment horizontal="right" vertical="center" wrapText="1"/>
    </xf>
    <xf numFmtId="3" fontId="131" fillId="43" borderId="24" xfId="0" applyNumberFormat="1" applyFont="1" applyFill="1" applyBorder="1" applyAlignment="1">
      <alignment horizontal="right" vertical="center" wrapText="1"/>
    </xf>
    <xf numFmtId="3" fontId="76" fillId="10" borderId="123" xfId="0" applyNumberFormat="1" applyFont="1" applyFill="1" applyBorder="1" applyAlignment="1">
      <alignment horizontal="right" vertical="center"/>
    </xf>
    <xf numFmtId="3" fontId="76" fillId="10" borderId="40" xfId="0" applyNumberFormat="1" applyFont="1" applyFill="1" applyBorder="1" applyAlignment="1">
      <alignment horizontal="right" vertical="center"/>
    </xf>
    <xf numFmtId="0" fontId="163" fillId="0" borderId="25" xfId="0" applyFont="1" applyBorder="1" applyAlignment="1">
      <alignment horizontal="left" vertical="center" wrapText="1"/>
    </xf>
    <xf numFmtId="0" fontId="163" fillId="0" borderId="23" xfId="0" applyFont="1" applyBorder="1" applyAlignment="1">
      <alignment horizontal="left" vertical="center" wrapText="1"/>
    </xf>
    <xf numFmtId="0" fontId="163" fillId="0" borderId="24" xfId="0" applyFont="1" applyBorder="1" applyAlignment="1">
      <alignment horizontal="left" vertical="center" wrapText="1"/>
    </xf>
    <xf numFmtId="3" fontId="20" fillId="43" borderId="25" xfId="0" applyNumberFormat="1" applyFont="1" applyFill="1" applyBorder="1" applyAlignment="1">
      <alignment horizontal="center" vertical="center" wrapText="1"/>
    </xf>
    <xf numFmtId="3" fontId="20" fillId="43" borderId="23" xfId="0" applyNumberFormat="1" applyFont="1" applyFill="1" applyBorder="1" applyAlignment="1">
      <alignment horizontal="center" vertical="center" wrapText="1"/>
    </xf>
    <xf numFmtId="3" fontId="20" fillId="43" borderId="24" xfId="0" applyNumberFormat="1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6" fillId="38" borderId="104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3" fontId="76" fillId="43" borderId="25" xfId="0" applyNumberFormat="1" applyFont="1" applyFill="1" applyBorder="1" applyAlignment="1">
      <alignment horizontal="right" vertical="center" wrapText="1"/>
    </xf>
    <xf numFmtId="3" fontId="76" fillId="43" borderId="23" xfId="0" applyNumberFormat="1" applyFont="1" applyFill="1" applyBorder="1" applyAlignment="1">
      <alignment horizontal="right" vertical="center" wrapText="1"/>
    </xf>
    <xf numFmtId="3" fontId="76" fillId="43" borderId="24" xfId="0" applyNumberFormat="1" applyFont="1" applyFill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64" fillId="0" borderId="25" xfId="0" applyFont="1" applyBorder="1" applyAlignment="1">
      <alignment horizontal="center" vertical="center" wrapText="1"/>
    </xf>
    <xf numFmtId="0" fontId="164" fillId="0" borderId="23" xfId="0" applyFont="1" applyBorder="1" applyAlignment="1">
      <alignment horizontal="center" vertical="center" wrapText="1"/>
    </xf>
    <xf numFmtId="0" fontId="164" fillId="0" borderId="24" xfId="0" applyFont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center" wrapText="1" readingOrder="1"/>
    </xf>
    <xf numFmtId="166" fontId="8" fillId="0" borderId="23" xfId="0" applyNumberFormat="1" applyFont="1" applyBorder="1" applyAlignment="1">
      <alignment horizontal="center" vertical="center" wrapText="1" readingOrder="1"/>
    </xf>
    <xf numFmtId="166" fontId="8" fillId="0" borderId="24" xfId="0" applyNumberFormat="1" applyFont="1" applyBorder="1" applyAlignment="1">
      <alignment horizontal="center" vertical="center" wrapText="1" readingOrder="1"/>
    </xf>
    <xf numFmtId="3" fontId="20" fillId="43" borderId="23" xfId="0" applyNumberFormat="1" applyFont="1" applyFill="1" applyBorder="1" applyAlignment="1">
      <alignment horizontal="right" vertical="center" wrapText="1"/>
    </xf>
    <xf numFmtId="3" fontId="20" fillId="43" borderId="24" xfId="0" applyNumberFormat="1" applyFont="1" applyFill="1" applyBorder="1" applyAlignment="1">
      <alignment horizontal="right" vertical="center" wrapText="1"/>
    </xf>
    <xf numFmtId="3" fontId="28" fillId="10" borderId="60" xfId="0" applyNumberFormat="1" applyFont="1" applyFill="1" applyBorder="1" applyAlignment="1">
      <alignment horizontal="right" vertical="center"/>
    </xf>
    <xf numFmtId="0" fontId="28" fillId="10" borderId="49" xfId="0" applyFont="1" applyFill="1" applyBorder="1" applyAlignment="1">
      <alignment horizontal="right" vertical="center"/>
    </xf>
    <xf numFmtId="3" fontId="6" fillId="43" borderId="25" xfId="0" applyNumberFormat="1" applyFont="1" applyFill="1" applyBorder="1" applyAlignment="1">
      <alignment horizontal="right" vertical="center"/>
    </xf>
    <xf numFmtId="0" fontId="6" fillId="43" borderId="24" xfId="0" applyFont="1" applyFill="1" applyBorder="1" applyAlignment="1">
      <alignment horizontal="right" vertical="center"/>
    </xf>
    <xf numFmtId="3" fontId="28" fillId="43" borderId="25" xfId="0" applyNumberFormat="1" applyFont="1" applyFill="1" applyBorder="1" applyAlignment="1">
      <alignment horizontal="right" vertical="center"/>
    </xf>
    <xf numFmtId="3" fontId="28" fillId="43" borderId="23" xfId="0" applyNumberFormat="1" applyFont="1" applyFill="1" applyBorder="1" applyAlignment="1">
      <alignment horizontal="right" vertical="center"/>
    </xf>
    <xf numFmtId="0" fontId="28" fillId="43" borderId="24" xfId="0" applyFont="1" applyFill="1" applyBorder="1" applyAlignment="1">
      <alignment horizontal="right" vertical="center"/>
    </xf>
    <xf numFmtId="3" fontId="19" fillId="10" borderId="25" xfId="0" applyNumberFormat="1" applyFont="1" applyFill="1" applyBorder="1" applyAlignment="1">
      <alignment horizontal="right" vertical="center"/>
    </xf>
    <xf numFmtId="3" fontId="19" fillId="10" borderId="23" xfId="0" applyNumberFormat="1" applyFont="1" applyFill="1" applyBorder="1" applyAlignment="1">
      <alignment horizontal="right" vertical="center"/>
    </xf>
    <xf numFmtId="0" fontId="19" fillId="10" borderId="24" xfId="0" applyFont="1" applyFill="1" applyBorder="1" applyAlignment="1">
      <alignment horizontal="right" vertical="center"/>
    </xf>
    <xf numFmtId="3" fontId="20" fillId="10" borderId="25" xfId="0" applyNumberFormat="1" applyFont="1" applyFill="1" applyBorder="1" applyAlignment="1">
      <alignment horizontal="right" vertical="center" wrapText="1"/>
    </xf>
    <xf numFmtId="3" fontId="20" fillId="10" borderId="23" xfId="0" applyNumberFormat="1" applyFont="1" applyFill="1" applyBorder="1" applyAlignment="1">
      <alignment horizontal="right" vertical="center" wrapText="1"/>
    </xf>
    <xf numFmtId="0" fontId="20" fillId="10" borderId="24" xfId="0" applyFont="1" applyFill="1" applyBorder="1" applyAlignment="1">
      <alignment horizontal="right" vertical="center" wrapText="1"/>
    </xf>
    <xf numFmtId="3" fontId="76" fillId="10" borderId="25" xfId="0" applyNumberFormat="1" applyFont="1" applyFill="1" applyBorder="1" applyAlignment="1">
      <alignment horizontal="right" vertical="center" wrapText="1"/>
    </xf>
    <xf numFmtId="3" fontId="76" fillId="10" borderId="23" xfId="0" applyNumberFormat="1" applyFont="1" applyFill="1" applyBorder="1" applyAlignment="1">
      <alignment horizontal="right" vertical="center" wrapText="1"/>
    </xf>
    <xf numFmtId="3" fontId="76" fillId="10" borderId="24" xfId="0" applyNumberFormat="1" applyFont="1" applyFill="1" applyBorder="1" applyAlignment="1">
      <alignment horizontal="right" vertical="center" wrapText="1"/>
    </xf>
    <xf numFmtId="3" fontId="6" fillId="10" borderId="25" xfId="0" applyNumberFormat="1" applyFont="1" applyFill="1" applyBorder="1" applyAlignment="1">
      <alignment horizontal="right" vertical="center"/>
    </xf>
    <xf numFmtId="0" fontId="6" fillId="10" borderId="24" xfId="0" applyFont="1" applyFill="1" applyBorder="1" applyAlignment="1">
      <alignment horizontal="right" vertical="center"/>
    </xf>
    <xf numFmtId="3" fontId="20" fillId="43" borderId="25" xfId="0" applyNumberFormat="1" applyFont="1" applyFill="1" applyBorder="1" applyAlignment="1">
      <alignment horizontal="right" vertical="center" wrapText="1"/>
    </xf>
    <xf numFmtId="3" fontId="131" fillId="43" borderId="25" xfId="0" applyNumberFormat="1" applyFont="1" applyFill="1" applyBorder="1" applyAlignment="1">
      <alignment horizontal="center" vertical="center" wrapText="1"/>
    </xf>
    <xf numFmtId="3" fontId="131" fillId="43" borderId="23" xfId="0" applyNumberFormat="1" applyFont="1" applyFill="1" applyBorder="1" applyAlignment="1">
      <alignment horizontal="center" vertical="center" wrapText="1"/>
    </xf>
    <xf numFmtId="3" fontId="131" fillId="43" borderId="24" xfId="0" applyNumberFormat="1" applyFont="1" applyFill="1" applyBorder="1" applyAlignment="1">
      <alignment horizontal="center" vertical="center" wrapText="1"/>
    </xf>
    <xf numFmtId="3" fontId="19" fillId="10" borderId="25" xfId="0" applyNumberFormat="1" applyFont="1" applyFill="1" applyBorder="1" applyAlignment="1">
      <alignment horizontal="right" vertical="center" wrapText="1"/>
    </xf>
    <xf numFmtId="3" fontId="19" fillId="10" borderId="23" xfId="0" applyNumberFormat="1" applyFont="1" applyFill="1" applyBorder="1" applyAlignment="1">
      <alignment horizontal="right" vertical="center" wrapText="1"/>
    </xf>
    <xf numFmtId="3" fontId="19" fillId="10" borderId="24" xfId="0" applyNumberFormat="1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0" fillId="0" borderId="108" xfId="0" applyFont="1" applyFill="1" applyBorder="1" applyAlignment="1">
      <alignment horizontal="center"/>
    </xf>
    <xf numFmtId="0" fontId="110" fillId="0" borderId="130" xfId="0" applyFont="1" applyFill="1" applyBorder="1" applyAlignment="1">
      <alignment horizontal="center"/>
    </xf>
    <xf numFmtId="0" fontId="110" fillId="0" borderId="131" xfId="0" applyFont="1" applyFill="1" applyBorder="1" applyAlignment="1">
      <alignment horizontal="center"/>
    </xf>
    <xf numFmtId="1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85" xfId="0" applyFont="1" applyBorder="1" applyAlignment="1">
      <alignment horizontal="right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29" xfId="0" applyFont="1" applyFill="1" applyBorder="1" applyAlignment="1">
      <alignment horizontal="center" vertical="center" wrapText="1"/>
    </xf>
    <xf numFmtId="0" fontId="5" fillId="38" borderId="118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166" fontId="5" fillId="38" borderId="24" xfId="0" applyNumberFormat="1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12" borderId="135" xfId="0" applyFont="1" applyFill="1" applyBorder="1" applyAlignment="1">
      <alignment horizontal="center" vertical="center"/>
    </xf>
    <xf numFmtId="0" fontId="4" fillId="12" borderId="130" xfId="0" applyFont="1" applyFill="1" applyBorder="1" applyAlignment="1">
      <alignment horizontal="center" vertical="center"/>
    </xf>
    <xf numFmtId="0" fontId="4" fillId="12" borderId="13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6" fillId="12" borderId="58" xfId="0" applyFont="1" applyFill="1" applyBorder="1" applyAlignment="1">
      <alignment horizontal="center" wrapText="1"/>
    </xf>
    <xf numFmtId="0" fontId="6" fillId="12" borderId="51" xfId="0" applyFont="1" applyFill="1" applyBorder="1" applyAlignment="1">
      <alignment horizontal="center" wrapText="1"/>
    </xf>
    <xf numFmtId="0" fontId="6" fillId="10" borderId="58" xfId="0" applyFont="1" applyFill="1" applyBorder="1" applyAlignment="1">
      <alignment horizontal="center" wrapText="1"/>
    </xf>
    <xf numFmtId="0" fontId="6" fillId="10" borderId="51" xfId="0" applyFont="1" applyFill="1" applyBorder="1" applyAlignment="1">
      <alignment horizontal="center" wrapText="1"/>
    </xf>
    <xf numFmtId="0" fontId="6" fillId="10" borderId="52" xfId="0" applyFont="1" applyFill="1" applyBorder="1" applyAlignment="1">
      <alignment horizontal="center" wrapText="1"/>
    </xf>
    <xf numFmtId="0" fontId="0" fillId="0" borderId="86" xfId="0" applyFont="1" applyFill="1" applyBorder="1" applyAlignment="1">
      <alignment horizontal="center" vertical="center"/>
    </xf>
    <xf numFmtId="3" fontId="20" fillId="10" borderId="24" xfId="0" applyNumberFormat="1" applyFont="1" applyFill="1" applyBorder="1" applyAlignment="1">
      <alignment horizontal="right" vertical="center" wrapText="1"/>
    </xf>
    <xf numFmtId="3" fontId="6" fillId="10" borderId="25" xfId="0" applyNumberFormat="1" applyFont="1" applyFill="1" applyBorder="1" applyAlignment="1">
      <alignment horizontal="right" vertical="center" wrapText="1"/>
    </xf>
    <xf numFmtId="3" fontId="6" fillId="10" borderId="23" xfId="0" applyNumberFormat="1" applyFont="1" applyFill="1" applyBorder="1" applyAlignment="1">
      <alignment horizontal="right" vertical="center" wrapText="1"/>
    </xf>
    <xf numFmtId="3" fontId="6" fillId="10" borderId="24" xfId="0" applyNumberFormat="1" applyFont="1" applyFill="1" applyBorder="1" applyAlignment="1">
      <alignment horizontal="right" vertical="center" wrapText="1"/>
    </xf>
    <xf numFmtId="3" fontId="28" fillId="10" borderId="60" xfId="0" applyNumberFormat="1" applyFont="1" applyFill="1" applyBorder="1" applyAlignment="1">
      <alignment horizontal="right" vertical="center" wrapText="1"/>
    </xf>
    <xf numFmtId="3" fontId="28" fillId="10" borderId="48" xfId="0" applyNumberFormat="1" applyFont="1" applyFill="1" applyBorder="1" applyAlignment="1">
      <alignment horizontal="right" vertical="center" wrapText="1"/>
    </xf>
    <xf numFmtId="3" fontId="28" fillId="10" borderId="49" xfId="0" applyNumberFormat="1" applyFont="1" applyFill="1" applyBorder="1" applyAlignment="1">
      <alignment horizontal="right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3" fontId="28" fillId="43" borderId="24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6" fontId="8" fillId="0" borderId="25" xfId="0" applyNumberFormat="1" applyFont="1" applyFill="1" applyBorder="1" applyAlignment="1">
      <alignment horizontal="center" vertical="center" wrapText="1" readingOrder="1"/>
    </xf>
    <xf numFmtId="166" fontId="8" fillId="0" borderId="23" xfId="0" applyNumberFormat="1" applyFont="1" applyFill="1" applyBorder="1" applyAlignment="1">
      <alignment horizontal="center" vertical="center" wrapText="1" readingOrder="1"/>
    </xf>
    <xf numFmtId="166" fontId="8" fillId="0" borderId="24" xfId="0" applyNumberFormat="1" applyFont="1" applyFill="1" applyBorder="1" applyAlignment="1">
      <alignment horizontal="center" vertical="center" wrapText="1" readingOrder="1"/>
    </xf>
    <xf numFmtId="3" fontId="6" fillId="43" borderId="24" xfId="0" applyNumberFormat="1" applyFont="1" applyFill="1" applyBorder="1" applyAlignment="1">
      <alignment horizontal="right" vertical="center"/>
    </xf>
    <xf numFmtId="3" fontId="6" fillId="10" borderId="24" xfId="0" applyNumberFormat="1" applyFont="1" applyFill="1" applyBorder="1" applyAlignment="1">
      <alignment horizontal="right" vertical="center"/>
    </xf>
    <xf numFmtId="3" fontId="28" fillId="10" borderId="49" xfId="0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3" fontId="6" fillId="10" borderId="25" xfId="0" applyNumberFormat="1" applyFont="1" applyFill="1" applyBorder="1" applyAlignment="1">
      <alignment vertical="center" wrapText="1"/>
    </xf>
    <xf numFmtId="3" fontId="6" fillId="10" borderId="23" xfId="0" applyNumberFormat="1" applyFont="1" applyFill="1" applyBorder="1" applyAlignment="1">
      <alignment vertical="center" wrapText="1"/>
    </xf>
    <xf numFmtId="3" fontId="6" fillId="10" borderId="24" xfId="0" applyNumberFormat="1" applyFont="1" applyFill="1" applyBorder="1" applyAlignment="1">
      <alignment vertical="center" wrapText="1"/>
    </xf>
    <xf numFmtId="3" fontId="28" fillId="10" borderId="60" xfId="0" applyNumberFormat="1" applyFont="1" applyFill="1" applyBorder="1" applyAlignment="1">
      <alignment vertical="center" wrapText="1"/>
    </xf>
    <xf numFmtId="3" fontId="28" fillId="10" borderId="48" xfId="0" applyNumberFormat="1" applyFont="1" applyFill="1" applyBorder="1" applyAlignment="1">
      <alignment vertical="center" wrapText="1"/>
    </xf>
    <xf numFmtId="3" fontId="28" fillId="10" borderId="49" xfId="0" applyNumberFormat="1" applyFont="1" applyFill="1" applyBorder="1" applyAlignment="1">
      <alignment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" fontId="19" fillId="43" borderId="25" xfId="0" applyNumberFormat="1" applyFont="1" applyFill="1" applyBorder="1" applyAlignment="1">
      <alignment horizontal="right" vertical="center"/>
    </xf>
    <xf numFmtId="3" fontId="19" fillId="43" borderId="23" xfId="0" applyNumberFormat="1" applyFont="1" applyFill="1" applyBorder="1" applyAlignment="1">
      <alignment horizontal="right" vertical="center"/>
    </xf>
    <xf numFmtId="0" fontId="19" fillId="43" borderId="24" xfId="0" applyFont="1" applyFill="1" applyBorder="1" applyAlignment="1">
      <alignment horizontal="right" vertical="center"/>
    </xf>
    <xf numFmtId="0" fontId="20" fillId="43" borderId="23" xfId="0" applyFont="1" applyFill="1" applyBorder="1" applyAlignment="1">
      <alignment horizontal="right" vertical="center" wrapText="1"/>
    </xf>
    <xf numFmtId="0" fontId="20" fillId="43" borderId="24" xfId="0" applyFont="1" applyFill="1" applyBorder="1" applyAlignment="1">
      <alignment horizontal="right" vertical="center" wrapText="1"/>
    </xf>
    <xf numFmtId="3" fontId="10" fillId="10" borderId="37" xfId="0" applyNumberFormat="1" applyFont="1" applyFill="1" applyBorder="1" applyAlignment="1">
      <alignment horizontal="right" vertical="center" wrapText="1"/>
    </xf>
    <xf numFmtId="3" fontId="10" fillId="10" borderId="38" xfId="0" applyNumberFormat="1" applyFont="1" applyFill="1" applyBorder="1" applyAlignment="1">
      <alignment horizontal="right" vertical="center" wrapText="1"/>
    </xf>
    <xf numFmtId="3" fontId="10" fillId="10" borderId="58" xfId="0" applyNumberFormat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3" fontId="20" fillId="10" borderId="23" xfId="0" applyNumberFormat="1" applyFont="1" applyFill="1" applyBorder="1" applyAlignment="1">
      <alignment horizontal="right" vertical="center" wrapText="1"/>
    </xf>
    <xf numFmtId="3" fontId="20" fillId="10" borderId="24" xfId="0" applyNumberFormat="1" applyFont="1" applyFill="1" applyBorder="1" applyAlignment="1">
      <alignment horizontal="right" vertical="center" wrapText="1"/>
    </xf>
    <xf numFmtId="3" fontId="76" fillId="43" borderId="37" xfId="0" applyNumberFormat="1" applyFont="1" applyFill="1" applyBorder="1" applyAlignment="1">
      <alignment horizontal="right" vertical="center" wrapText="1"/>
    </xf>
    <xf numFmtId="3" fontId="76" fillId="43" borderId="67" xfId="0" applyNumberFormat="1" applyFont="1" applyFill="1" applyBorder="1" applyAlignment="1">
      <alignment horizontal="right" vertical="center" wrapText="1"/>
    </xf>
    <xf numFmtId="3" fontId="113" fillId="43" borderId="25" xfId="0" applyNumberFormat="1" applyFont="1" applyFill="1" applyBorder="1" applyAlignment="1">
      <alignment horizontal="right" vertical="center" wrapText="1"/>
    </xf>
    <xf numFmtId="3" fontId="113" fillId="43" borderId="54" xfId="0" applyNumberFormat="1" applyFont="1" applyFill="1" applyBorder="1" applyAlignment="1">
      <alignment horizontal="right" vertical="center" wrapText="1"/>
    </xf>
    <xf numFmtId="3" fontId="10" fillId="43" borderId="67" xfId="0" applyNumberFormat="1" applyFont="1" applyFill="1" applyBorder="1" applyAlignment="1">
      <alignment horizontal="right" vertical="center" wrapText="1"/>
    </xf>
    <xf numFmtId="0" fontId="0" fillId="0" borderId="11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166" fontId="113" fillId="0" borderId="37" xfId="0" applyNumberFormat="1" applyFont="1" applyBorder="1" applyAlignment="1">
      <alignment horizontal="center" vertical="center" wrapText="1" readingOrder="1"/>
    </xf>
    <xf numFmtId="166" fontId="113" fillId="0" borderId="67" xfId="0" applyNumberFormat="1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" fontId="10" fillId="10" borderId="60" xfId="0" applyNumberFormat="1" applyFont="1" applyFill="1" applyBorder="1" applyAlignment="1">
      <alignment horizontal="right" vertical="center" wrapText="1"/>
    </xf>
    <xf numFmtId="3" fontId="10" fillId="10" borderId="61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67" xfId="0" applyNumberFormat="1" applyFont="1" applyFill="1" applyBorder="1" applyAlignment="1">
      <alignment horizontal="center" vertical="center" wrapText="1"/>
    </xf>
    <xf numFmtId="3" fontId="76" fillId="10" borderId="37" xfId="0" applyNumberFormat="1" applyFont="1" applyFill="1" applyBorder="1" applyAlignment="1">
      <alignment horizontal="right" vertical="center" wrapText="1"/>
    </xf>
    <xf numFmtId="3" fontId="76" fillId="10" borderId="67" xfId="0" applyNumberFormat="1" applyFont="1" applyFill="1" applyBorder="1" applyAlignment="1">
      <alignment horizontal="right" vertical="center" wrapText="1"/>
    </xf>
    <xf numFmtId="0" fontId="20" fillId="10" borderId="23" xfId="0" applyFont="1" applyFill="1" applyBorder="1" applyAlignment="1">
      <alignment horizontal="right" vertical="center" wrapText="1"/>
    </xf>
    <xf numFmtId="0" fontId="6" fillId="43" borderId="23" xfId="0" applyFont="1" applyFill="1" applyBorder="1" applyAlignment="1">
      <alignment horizontal="right" vertical="center"/>
    </xf>
    <xf numFmtId="0" fontId="28" fillId="43" borderId="23" xfId="0" applyFont="1" applyFill="1" applyBorder="1" applyAlignment="1">
      <alignment horizontal="right" vertical="center"/>
    </xf>
    <xf numFmtId="0" fontId="19" fillId="10" borderId="23" xfId="0" applyFont="1" applyFill="1" applyBorder="1" applyAlignment="1">
      <alignment horizontal="right" vertical="center"/>
    </xf>
    <xf numFmtId="3" fontId="155" fillId="10" borderId="25" xfId="0" applyNumberFormat="1" applyFont="1" applyFill="1" applyBorder="1" applyAlignment="1">
      <alignment horizontal="right" vertical="center" wrapText="1"/>
    </xf>
    <xf numFmtId="3" fontId="155" fillId="10" borderId="54" xfId="0" applyNumberFormat="1" applyFont="1" applyFill="1" applyBorder="1" applyAlignment="1">
      <alignment horizontal="right" vertical="center" wrapText="1"/>
    </xf>
    <xf numFmtId="3" fontId="11" fillId="10" borderId="25" xfId="0" applyNumberFormat="1" applyFont="1" applyFill="1" applyBorder="1" applyAlignment="1">
      <alignment horizontal="right" vertical="center" wrapText="1"/>
    </xf>
    <xf numFmtId="3" fontId="11" fillId="10" borderId="23" xfId="0" applyNumberFormat="1" applyFont="1" applyFill="1" applyBorder="1" applyAlignment="1">
      <alignment horizontal="right" vertical="center" wrapText="1"/>
    </xf>
    <xf numFmtId="3" fontId="11" fillId="10" borderId="24" xfId="0" applyNumberFormat="1" applyFont="1" applyFill="1" applyBorder="1" applyAlignment="1">
      <alignment horizontal="right" vertical="center" wrapText="1"/>
    </xf>
    <xf numFmtId="0" fontId="28" fillId="10" borderId="48" xfId="0" applyFont="1" applyFill="1" applyBorder="1" applyAlignment="1">
      <alignment horizontal="right" vertical="center"/>
    </xf>
    <xf numFmtId="0" fontId="45" fillId="56" borderId="25" xfId="0" applyFont="1" applyFill="1" applyBorder="1" applyAlignment="1">
      <alignment horizontal="left" vertical="center" wrapText="1"/>
    </xf>
    <xf numFmtId="0" fontId="45" fillId="56" borderId="23" xfId="0" applyFont="1" applyFill="1" applyBorder="1" applyAlignment="1">
      <alignment horizontal="left" vertical="center" wrapText="1"/>
    </xf>
    <xf numFmtId="0" fontId="45" fillId="56" borderId="24" xfId="0" applyFont="1" applyFill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 wrapText="1" readingOrder="1"/>
    </xf>
    <xf numFmtId="49" fontId="8" fillId="0" borderId="23" xfId="0" applyNumberFormat="1" applyFont="1" applyBorder="1" applyAlignment="1">
      <alignment horizontal="center" vertical="center" wrapText="1" readingOrder="1"/>
    </xf>
    <xf numFmtId="49" fontId="8" fillId="0" borderId="24" xfId="0" applyNumberFormat="1" applyFont="1" applyBorder="1" applyAlignment="1">
      <alignment horizontal="center" vertical="center" wrapText="1" readingOrder="1"/>
    </xf>
    <xf numFmtId="0" fontId="19" fillId="43" borderId="23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6" fillId="10" borderId="23" xfId="0" applyFont="1" applyFill="1" applyBorder="1" applyAlignment="1">
      <alignment horizontal="right" vertical="center"/>
    </xf>
    <xf numFmtId="0" fontId="6" fillId="56" borderId="25" xfId="0" applyFont="1" applyFill="1" applyBorder="1" applyAlignment="1">
      <alignment horizontal="left" vertical="center" wrapText="1"/>
    </xf>
    <xf numFmtId="0" fontId="6" fillId="56" borderId="23" xfId="0" applyFont="1" applyFill="1" applyBorder="1" applyAlignment="1">
      <alignment horizontal="left" vertical="center" wrapText="1"/>
    </xf>
    <xf numFmtId="0" fontId="6" fillId="56" borderId="24" xfId="0" applyFont="1" applyFill="1" applyBorder="1" applyAlignment="1">
      <alignment horizontal="left" vertical="center" wrapText="1"/>
    </xf>
    <xf numFmtId="49" fontId="43" fillId="0" borderId="25" xfId="0" applyNumberFormat="1" applyFont="1" applyBorder="1" applyAlignment="1">
      <alignment horizontal="center" vertical="center" wrapText="1" readingOrder="1"/>
    </xf>
    <xf numFmtId="49" fontId="43" fillId="0" borderId="23" xfId="0" applyNumberFormat="1" applyFont="1" applyBorder="1" applyAlignment="1">
      <alignment horizontal="center" vertical="center" wrapText="1" readingOrder="1"/>
    </xf>
    <xf numFmtId="49" fontId="43" fillId="0" borderId="24" xfId="0" applyNumberFormat="1" applyFont="1" applyBorder="1" applyAlignment="1">
      <alignment horizontal="center" vertical="center" wrapText="1" readingOrder="1"/>
    </xf>
    <xf numFmtId="0" fontId="124" fillId="0" borderId="25" xfId="0" applyFont="1" applyBorder="1" applyAlignment="1">
      <alignment horizontal="center" vertical="center" wrapText="1" readingOrder="1"/>
    </xf>
    <xf numFmtId="0" fontId="124" fillId="0" borderId="23" xfId="0" applyFont="1" applyBorder="1" applyAlignment="1">
      <alignment horizontal="center" vertical="center" wrapText="1" readingOrder="1"/>
    </xf>
    <xf numFmtId="0" fontId="124" fillId="0" borderId="24" xfId="0" applyFont="1" applyBorder="1" applyAlignment="1">
      <alignment horizontal="center" vertical="center" wrapText="1" readingOrder="1"/>
    </xf>
    <xf numFmtId="0" fontId="124" fillId="0" borderId="58" xfId="113" applyFont="1" applyBorder="1" applyAlignment="1">
      <alignment horizontal="center" vertical="center" wrapText="1" readingOrder="1"/>
      <protection/>
    </xf>
    <xf numFmtId="0" fontId="124" fillId="0" borderId="42" xfId="113" applyFont="1" applyBorder="1" applyAlignment="1">
      <alignment horizontal="center" vertical="center" wrapText="1" readingOrder="1"/>
      <protection/>
    </xf>
    <xf numFmtId="0" fontId="6" fillId="0" borderId="24" xfId="113" applyFont="1" applyFill="1" applyBorder="1" applyAlignment="1">
      <alignment horizontal="left" vertical="center" wrapText="1"/>
      <protection/>
    </xf>
    <xf numFmtId="0" fontId="6" fillId="0" borderId="28" xfId="113" applyFont="1" applyFill="1" applyBorder="1" applyAlignment="1">
      <alignment horizontal="left" vertical="center" wrapText="1"/>
      <protection/>
    </xf>
    <xf numFmtId="0" fontId="8" fillId="0" borderId="28" xfId="113" applyFont="1" applyFill="1" applyBorder="1" applyAlignment="1">
      <alignment horizontal="left" vertical="center" wrapText="1"/>
      <protection/>
    </xf>
    <xf numFmtId="49" fontId="124" fillId="0" borderId="23" xfId="113" applyNumberFormat="1" applyFont="1" applyBorder="1" applyAlignment="1">
      <alignment horizontal="center" vertical="center" wrapText="1" readingOrder="1"/>
      <protection/>
    </xf>
    <xf numFmtId="49" fontId="124" fillId="0" borderId="24" xfId="113" applyNumberFormat="1" applyFont="1" applyBorder="1" applyAlignment="1">
      <alignment horizontal="center" vertical="center" wrapText="1" readingOrder="1"/>
      <protection/>
    </xf>
    <xf numFmtId="0" fontId="42" fillId="0" borderId="2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66" fontId="9" fillId="0" borderId="25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3" fontId="224" fillId="43" borderId="25" xfId="0" applyNumberFormat="1" applyFont="1" applyFill="1" applyBorder="1" applyAlignment="1">
      <alignment horizontal="right" vertical="center" wrapText="1"/>
    </xf>
    <xf numFmtId="3" fontId="224" fillId="43" borderId="23" xfId="0" applyNumberFormat="1" applyFont="1" applyFill="1" applyBorder="1" applyAlignment="1">
      <alignment horizontal="right" vertical="center" wrapText="1"/>
    </xf>
    <xf numFmtId="3" fontId="224" fillId="43" borderId="24" xfId="0" applyNumberFormat="1" applyFont="1" applyFill="1" applyBorder="1" applyAlignment="1">
      <alignment horizontal="right" vertical="center" wrapText="1"/>
    </xf>
    <xf numFmtId="0" fontId="44" fillId="0" borderId="108" xfId="112" applyFont="1" applyFill="1" applyBorder="1" applyAlignment="1">
      <alignment horizontal="center" vertical="center"/>
      <protection/>
    </xf>
    <xf numFmtId="0" fontId="44" fillId="0" borderId="130" xfId="112" applyFont="1" applyFill="1" applyBorder="1" applyAlignment="1">
      <alignment horizontal="center" vertical="center"/>
      <protection/>
    </xf>
    <xf numFmtId="0" fontId="44" fillId="0" borderId="131" xfId="112" applyFont="1" applyFill="1" applyBorder="1" applyAlignment="1">
      <alignment horizontal="center" vertical="center"/>
      <protection/>
    </xf>
    <xf numFmtId="0" fontId="115" fillId="0" borderId="26" xfId="112" applyFont="1" applyBorder="1" applyAlignment="1">
      <alignment horizontal="center"/>
      <protection/>
    </xf>
    <xf numFmtId="0" fontId="65" fillId="0" borderId="26" xfId="112" applyFont="1" applyBorder="1" applyAlignment="1">
      <alignment horizontal="center"/>
      <protection/>
    </xf>
    <xf numFmtId="14" fontId="66" fillId="0" borderId="26" xfId="112" applyNumberFormat="1" applyFont="1" applyBorder="1" applyAlignment="1">
      <alignment horizontal="right"/>
      <protection/>
    </xf>
    <xf numFmtId="14" fontId="66" fillId="0" borderId="132" xfId="112" applyNumberFormat="1" applyFont="1" applyBorder="1" applyAlignment="1">
      <alignment horizontal="right"/>
      <protection/>
    </xf>
    <xf numFmtId="0" fontId="64" fillId="38" borderId="133" xfId="112" applyFont="1" applyFill="1" applyBorder="1" applyAlignment="1">
      <alignment horizontal="center" vertical="center" wrapText="1"/>
      <protection/>
    </xf>
    <xf numFmtId="0" fontId="64" fillId="38" borderId="87" xfId="112" applyFont="1" applyFill="1" applyBorder="1" applyAlignment="1">
      <alignment horizontal="center" vertical="center" wrapText="1"/>
      <protection/>
    </xf>
    <xf numFmtId="0" fontId="64" fillId="38" borderId="113" xfId="112" applyFont="1" applyFill="1" applyBorder="1" applyAlignment="1">
      <alignment horizontal="center" vertical="center" wrapText="1"/>
      <protection/>
    </xf>
    <xf numFmtId="0" fontId="64" fillId="38" borderId="54" xfId="112" applyFont="1" applyFill="1" applyBorder="1" applyAlignment="1">
      <alignment horizontal="center" vertical="center" wrapText="1"/>
      <protection/>
    </xf>
    <xf numFmtId="0" fontId="46" fillId="38" borderId="113" xfId="112" applyFont="1" applyFill="1" applyBorder="1" applyAlignment="1">
      <alignment horizontal="center" vertical="center" wrapText="1"/>
      <protection/>
    </xf>
    <xf numFmtId="0" fontId="46" fillId="38" borderId="54" xfId="112" applyFont="1" applyFill="1" applyBorder="1" applyAlignment="1">
      <alignment horizontal="center" vertical="center" wrapText="1"/>
      <protection/>
    </xf>
    <xf numFmtId="166" fontId="64" fillId="38" borderId="113" xfId="112" applyNumberFormat="1" applyFont="1" applyFill="1" applyBorder="1" applyAlignment="1">
      <alignment horizontal="center" vertical="center" wrapText="1"/>
      <protection/>
    </xf>
    <xf numFmtId="166" fontId="64" fillId="38" borderId="54" xfId="112" applyNumberFormat="1" applyFont="1" applyFill="1" applyBorder="1" applyAlignment="1">
      <alignment horizontal="center" vertical="center" wrapText="1"/>
      <protection/>
    </xf>
    <xf numFmtId="0" fontId="46" fillId="41" borderId="135" xfId="112" applyFont="1" applyFill="1" applyBorder="1" applyAlignment="1">
      <alignment horizontal="center" vertical="center" wrapText="1"/>
      <protection/>
    </xf>
    <xf numFmtId="0" fontId="46" fillId="41" borderId="130" xfId="112" applyFont="1" applyFill="1" applyBorder="1" applyAlignment="1">
      <alignment horizontal="center" vertical="center" wrapText="1"/>
      <protection/>
    </xf>
    <xf numFmtId="0" fontId="46" fillId="41" borderId="131" xfId="112" applyFont="1" applyFill="1" applyBorder="1" applyAlignment="1">
      <alignment horizontal="center" vertical="center" wrapText="1"/>
      <protection/>
    </xf>
    <xf numFmtId="0" fontId="46" fillId="0" borderId="133" xfId="112" applyFont="1" applyBorder="1" applyAlignment="1">
      <alignment horizontal="center" vertical="center"/>
      <protection/>
    </xf>
    <xf numFmtId="0" fontId="46" fillId="0" borderId="129" xfId="112" applyFont="1" applyBorder="1" applyAlignment="1">
      <alignment horizontal="center" vertical="center"/>
      <protection/>
    </xf>
    <xf numFmtId="0" fontId="46" fillId="10" borderId="135" xfId="112" applyFont="1" applyFill="1" applyBorder="1" applyAlignment="1">
      <alignment horizontal="center" vertical="center" wrapText="1"/>
      <protection/>
    </xf>
    <xf numFmtId="0" fontId="46" fillId="10" borderId="130" xfId="112" applyFont="1" applyFill="1" applyBorder="1" applyAlignment="1">
      <alignment horizontal="center" vertical="center" wrapText="1"/>
      <protection/>
    </xf>
    <xf numFmtId="0" fontId="46" fillId="10" borderId="131" xfId="112" applyFont="1" applyFill="1" applyBorder="1" applyAlignment="1">
      <alignment horizontal="center" vertical="center" wrapText="1"/>
      <protection/>
    </xf>
    <xf numFmtId="0" fontId="43" fillId="0" borderId="138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9" fontId="43" fillId="0" borderId="123" xfId="112" applyNumberFormat="1" applyFont="1" applyBorder="1" applyAlignment="1">
      <alignment horizontal="center" vertical="center" wrapText="1"/>
      <protection/>
    </xf>
    <xf numFmtId="49" fontId="43" fillId="0" borderId="23" xfId="112" applyNumberFormat="1" applyFont="1" applyBorder="1" applyAlignment="1">
      <alignment horizontal="center" vertical="center" wrapText="1"/>
      <protection/>
    </xf>
    <xf numFmtId="49" fontId="43" fillId="0" borderId="24" xfId="112" applyNumberFormat="1" applyFont="1" applyBorder="1" applyAlignment="1">
      <alignment horizontal="center" vertical="center" wrapText="1"/>
      <protection/>
    </xf>
    <xf numFmtId="0" fontId="45" fillId="0" borderId="25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3" fontId="69" fillId="10" borderId="123" xfId="0" applyNumberFormat="1" applyFont="1" applyFill="1" applyBorder="1" applyAlignment="1">
      <alignment horizontal="center" vertical="center" wrapText="1"/>
    </xf>
    <xf numFmtId="3" fontId="69" fillId="10" borderId="23" xfId="0" applyNumberFormat="1" applyFont="1" applyFill="1" applyBorder="1" applyAlignment="1">
      <alignment horizontal="center" vertical="center" wrapText="1"/>
    </xf>
    <xf numFmtId="3" fontId="69" fillId="10" borderId="24" xfId="0" applyNumberFormat="1" applyFont="1" applyFill="1" applyBorder="1" applyAlignment="1">
      <alignment horizontal="center" vertical="center" wrapText="1"/>
    </xf>
    <xf numFmtId="3" fontId="69" fillId="10" borderId="48" xfId="112" applyNumberFormat="1" applyFont="1" applyFill="1" applyBorder="1" applyAlignment="1">
      <alignment horizontal="right" vertical="center" wrapText="1"/>
      <protection/>
    </xf>
    <xf numFmtId="3" fontId="69" fillId="10" borderId="49" xfId="112" applyNumberFormat="1" applyFont="1" applyFill="1" applyBorder="1" applyAlignment="1">
      <alignment horizontal="right" vertical="center" wrapText="1"/>
      <protection/>
    </xf>
    <xf numFmtId="0" fontId="43" fillId="0" borderId="117" xfId="0" applyFont="1" applyBorder="1" applyAlignment="1">
      <alignment horizontal="center" vertical="center"/>
    </xf>
    <xf numFmtId="49" fontId="43" fillId="0" borderId="25" xfId="112" applyNumberFormat="1" applyFont="1" applyBorder="1" applyAlignment="1">
      <alignment horizontal="center" vertical="center" wrapText="1"/>
      <protection/>
    </xf>
    <xf numFmtId="3" fontId="69" fillId="10" borderId="41" xfId="112" applyNumberFormat="1" applyFont="1" applyFill="1" applyBorder="1" applyAlignment="1">
      <alignment horizontal="right" vertical="center" wrapText="1"/>
      <protection/>
    </xf>
    <xf numFmtId="49" fontId="42" fillId="0" borderId="20" xfId="112" applyNumberFormat="1" applyFont="1" applyBorder="1" applyAlignment="1">
      <alignment horizontal="center" vertical="center" wrapText="1"/>
      <protection/>
    </xf>
    <xf numFmtId="49" fontId="42" fillId="0" borderId="86" xfId="112" applyNumberFormat="1" applyFont="1" applyBorder="1" applyAlignment="1">
      <alignment horizontal="center" vertical="center" wrapText="1"/>
      <protection/>
    </xf>
    <xf numFmtId="49" fontId="42" fillId="0" borderId="25" xfId="0" applyNumberFormat="1" applyFont="1" applyBorder="1" applyAlignment="1">
      <alignment horizontal="center" vertical="center" wrapText="1" readingOrder="1"/>
    </xf>
    <xf numFmtId="49" fontId="42" fillId="0" borderId="23" xfId="0" applyNumberFormat="1" applyFont="1" applyBorder="1" applyAlignment="1">
      <alignment horizontal="center" vertical="center" wrapText="1" readingOrder="1"/>
    </xf>
    <xf numFmtId="49" fontId="42" fillId="0" borderId="24" xfId="0" applyNumberFormat="1" applyFont="1" applyBorder="1" applyAlignment="1">
      <alignment horizontal="center" vertical="center" wrapText="1" readingOrder="1"/>
    </xf>
    <xf numFmtId="3" fontId="69" fillId="41" borderId="60" xfId="112" applyNumberFormat="1" applyFont="1" applyFill="1" applyBorder="1" applyAlignment="1">
      <alignment horizontal="right" vertical="center" wrapText="1"/>
      <protection/>
    </xf>
    <xf numFmtId="3" fontId="69" fillId="41" borderId="48" xfId="112" applyNumberFormat="1" applyFont="1" applyFill="1" applyBorder="1" applyAlignment="1">
      <alignment horizontal="right" vertical="center" wrapText="1"/>
      <protection/>
    </xf>
    <xf numFmtId="3" fontId="69" fillId="41" borderId="49" xfId="112" applyNumberFormat="1" applyFont="1" applyFill="1" applyBorder="1" applyAlignment="1">
      <alignment horizontal="right" vertical="center" wrapText="1"/>
      <protection/>
    </xf>
    <xf numFmtId="49" fontId="43" fillId="0" borderId="28" xfId="112" applyNumberFormat="1" applyFont="1" applyBorder="1" applyAlignment="1">
      <alignment horizontal="center" vertical="center" wrapText="1"/>
      <protection/>
    </xf>
    <xf numFmtId="3" fontId="69" fillId="41" borderId="60" xfId="0" applyNumberFormat="1" applyFont="1" applyFill="1" applyBorder="1" applyAlignment="1">
      <alignment horizontal="right" vertical="center" wrapText="1"/>
    </xf>
    <xf numFmtId="3" fontId="69" fillId="41" borderId="48" xfId="0" applyNumberFormat="1" applyFont="1" applyFill="1" applyBorder="1" applyAlignment="1">
      <alignment horizontal="right" vertical="center" wrapText="1"/>
    </xf>
    <xf numFmtId="3" fontId="69" fillId="41" borderId="49" xfId="0" applyNumberFormat="1" applyFont="1" applyFill="1" applyBorder="1" applyAlignment="1">
      <alignment horizontal="right" vertical="center" wrapText="1"/>
    </xf>
    <xf numFmtId="3" fontId="69" fillId="10" borderId="60" xfId="112" applyNumberFormat="1" applyFont="1" applyFill="1" applyBorder="1" applyAlignment="1">
      <alignment horizontal="right" vertical="center" wrapText="1"/>
      <protection/>
    </xf>
    <xf numFmtId="0" fontId="246" fillId="0" borderId="23" xfId="0" applyFont="1" applyBorder="1" applyAlignment="1">
      <alignment horizontal="left" vertical="center" wrapText="1"/>
    </xf>
    <xf numFmtId="0" fontId="246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 wrapText="1" readingOrder="1"/>
    </xf>
    <xf numFmtId="0" fontId="43" fillId="0" borderId="23" xfId="0" applyFont="1" applyBorder="1" applyAlignment="1">
      <alignment horizontal="center" vertical="center" wrapText="1" readingOrder="1"/>
    </xf>
    <xf numFmtId="0" fontId="43" fillId="0" borderId="24" xfId="0" applyFont="1" applyBorder="1" applyAlignment="1">
      <alignment horizontal="center" vertical="center" wrapText="1" readingOrder="1"/>
    </xf>
    <xf numFmtId="0" fontId="45" fillId="0" borderId="25" xfId="113" applyFont="1" applyBorder="1" applyAlignment="1">
      <alignment horizontal="left" vertical="center" wrapText="1"/>
      <protection/>
    </xf>
    <xf numFmtId="0" fontId="45" fillId="0" borderId="23" xfId="113" applyFont="1" applyBorder="1" applyAlignment="1">
      <alignment horizontal="left" vertical="center" wrapText="1"/>
      <protection/>
    </xf>
    <xf numFmtId="0" fontId="45" fillId="0" borderId="24" xfId="113" applyFont="1" applyBorder="1" applyAlignment="1">
      <alignment horizontal="left" vertical="center" wrapText="1"/>
      <protection/>
    </xf>
    <xf numFmtId="49" fontId="43" fillId="57" borderId="25" xfId="113" applyNumberFormat="1" applyFont="1" applyFill="1" applyBorder="1" applyAlignment="1">
      <alignment horizontal="center" vertical="center" wrapText="1" readingOrder="1"/>
      <protection/>
    </xf>
    <xf numFmtId="49" fontId="43" fillId="57" borderId="23" xfId="113" applyNumberFormat="1" applyFont="1" applyFill="1" applyBorder="1" applyAlignment="1">
      <alignment horizontal="center" vertical="center" wrapText="1" readingOrder="1"/>
      <protection/>
    </xf>
    <xf numFmtId="49" fontId="43" fillId="57" borderId="24" xfId="113" applyNumberFormat="1" applyFont="1" applyFill="1" applyBorder="1" applyAlignment="1">
      <alignment horizontal="center" vertical="center" wrapText="1" readingOrder="1"/>
      <protection/>
    </xf>
    <xf numFmtId="49" fontId="43" fillId="0" borderId="25" xfId="113" applyNumberFormat="1" applyFont="1" applyBorder="1" applyAlignment="1">
      <alignment horizontal="center" vertical="center" wrapText="1" readingOrder="1"/>
      <protection/>
    </xf>
    <xf numFmtId="49" fontId="43" fillId="0" borderId="23" xfId="113" applyNumberFormat="1" applyFont="1" applyBorder="1" applyAlignment="1">
      <alignment horizontal="center" vertical="center" wrapText="1" readingOrder="1"/>
      <protection/>
    </xf>
    <xf numFmtId="49" fontId="43" fillId="0" borderId="24" xfId="113" applyNumberFormat="1" applyFont="1" applyBorder="1" applyAlignment="1">
      <alignment horizontal="center" vertical="center" wrapText="1" readingOrder="1"/>
      <protection/>
    </xf>
    <xf numFmtId="0" fontId="43" fillId="0" borderId="25" xfId="113" applyFont="1" applyBorder="1" applyAlignment="1">
      <alignment horizontal="center" vertical="center" wrapText="1" readingOrder="1"/>
      <protection/>
    </xf>
    <xf numFmtId="0" fontId="43" fillId="0" borderId="23" xfId="113" applyFont="1" applyBorder="1" applyAlignment="1">
      <alignment horizontal="center" vertical="center" wrapText="1" readingOrder="1"/>
      <protection/>
    </xf>
    <xf numFmtId="0" fontId="43" fillId="0" borderId="24" xfId="113" applyFont="1" applyBorder="1" applyAlignment="1">
      <alignment horizontal="center" vertical="center" wrapText="1" readingOrder="1"/>
      <protection/>
    </xf>
    <xf numFmtId="0" fontId="45" fillId="0" borderId="28" xfId="113" applyFont="1" applyBorder="1" applyAlignment="1">
      <alignment horizontal="left" vertical="center" wrapText="1"/>
      <protection/>
    </xf>
    <xf numFmtId="0" fontId="247" fillId="56" borderId="28" xfId="113" applyFont="1" applyFill="1" applyBorder="1" applyAlignment="1">
      <alignment horizontal="left" vertical="center" wrapText="1"/>
      <protection/>
    </xf>
    <xf numFmtId="3" fontId="207" fillId="41" borderId="25" xfId="0" applyNumberFormat="1" applyFont="1" applyFill="1" applyBorder="1" applyAlignment="1">
      <alignment horizontal="center" vertical="center" wrapText="1"/>
    </xf>
    <xf numFmtId="3" fontId="207" fillId="41" borderId="23" xfId="0" applyNumberFormat="1" applyFont="1" applyFill="1" applyBorder="1" applyAlignment="1">
      <alignment horizontal="center" vertical="center" wrapText="1"/>
    </xf>
    <xf numFmtId="3" fontId="207" fillId="41" borderId="24" xfId="0" applyNumberFormat="1" applyFont="1" applyFill="1" applyBorder="1" applyAlignment="1">
      <alignment horizontal="center" vertical="center" wrapText="1"/>
    </xf>
    <xf numFmtId="3" fontId="103" fillId="41" borderId="25" xfId="0" applyNumberFormat="1" applyFont="1" applyFill="1" applyBorder="1" applyAlignment="1">
      <alignment horizontal="right" vertical="center" wrapText="1"/>
    </xf>
    <xf numFmtId="3" fontId="103" fillId="41" borderId="23" xfId="0" applyNumberFormat="1" applyFont="1" applyFill="1" applyBorder="1" applyAlignment="1">
      <alignment horizontal="right" vertical="center" wrapText="1"/>
    </xf>
    <xf numFmtId="3" fontId="103" fillId="41" borderId="54" xfId="0" applyNumberFormat="1" applyFont="1" applyFill="1" applyBorder="1" applyAlignment="1">
      <alignment horizontal="right" vertical="center" wrapText="1"/>
    </xf>
    <xf numFmtId="3" fontId="69" fillId="41" borderId="61" xfId="0" applyNumberFormat="1" applyFont="1" applyFill="1" applyBorder="1" applyAlignment="1">
      <alignment horizontal="right" vertical="center" wrapText="1"/>
    </xf>
    <xf numFmtId="0" fontId="43" fillId="0" borderId="118" xfId="0" applyFont="1" applyBorder="1" applyAlignment="1">
      <alignment horizontal="center" vertical="center"/>
    </xf>
    <xf numFmtId="0" fontId="103" fillId="0" borderId="24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0" fontId="248" fillId="0" borderId="23" xfId="0" applyFont="1" applyFill="1" applyBorder="1" applyAlignment="1">
      <alignment horizontal="left" vertical="center" wrapText="1"/>
    </xf>
    <xf numFmtId="0" fontId="248" fillId="0" borderId="54" xfId="0" applyFont="1" applyFill="1" applyBorder="1" applyAlignment="1">
      <alignment horizontal="left" vertical="center" wrapText="1"/>
    </xf>
    <xf numFmtId="49" fontId="147" fillId="0" borderId="23" xfId="0" applyNumberFormat="1" applyFont="1" applyFill="1" applyBorder="1" applyAlignment="1">
      <alignment horizontal="center" vertical="center" wrapText="1" readingOrder="1"/>
    </xf>
    <xf numFmtId="49" fontId="147" fillId="0" borderId="54" xfId="0" applyNumberFormat="1" applyFont="1" applyFill="1" applyBorder="1" applyAlignment="1">
      <alignment horizontal="center" vertical="center" wrapText="1" readingOrder="1"/>
    </xf>
    <xf numFmtId="0" fontId="147" fillId="0" borderId="23" xfId="0" applyFont="1" applyFill="1" applyBorder="1" applyAlignment="1">
      <alignment horizontal="center" vertical="center" wrapText="1"/>
    </xf>
    <xf numFmtId="0" fontId="147" fillId="0" borderId="54" xfId="0" applyFont="1" applyFill="1" applyBorder="1" applyAlignment="1">
      <alignment horizontal="center" vertical="center" wrapText="1"/>
    </xf>
    <xf numFmtId="3" fontId="46" fillId="41" borderId="48" xfId="113" applyNumberFormat="1" applyFont="1" applyFill="1" applyBorder="1" applyAlignment="1">
      <alignment horizontal="right" vertical="center" wrapText="1"/>
      <protection/>
    </xf>
    <xf numFmtId="3" fontId="46" fillId="41" borderId="49" xfId="113" applyNumberFormat="1" applyFont="1" applyFill="1" applyBorder="1" applyAlignment="1">
      <alignment horizontal="right" vertical="center" wrapText="1"/>
      <protection/>
    </xf>
    <xf numFmtId="3" fontId="46" fillId="10" borderId="48" xfId="113" applyNumberFormat="1" applyFont="1" applyFill="1" applyBorder="1" applyAlignment="1">
      <alignment horizontal="right" vertical="center" wrapText="1"/>
      <protection/>
    </xf>
    <xf numFmtId="3" fontId="46" fillId="10" borderId="49" xfId="113" applyNumberFormat="1" applyFont="1" applyFill="1" applyBorder="1" applyAlignment="1">
      <alignment horizontal="right" vertical="center" wrapText="1"/>
      <protection/>
    </xf>
    <xf numFmtId="3" fontId="103" fillId="10" borderId="25" xfId="0" applyNumberFormat="1" applyFont="1" applyFill="1" applyBorder="1" applyAlignment="1">
      <alignment horizontal="right" vertical="center" wrapText="1"/>
    </xf>
    <xf numFmtId="3" fontId="103" fillId="10" borderId="23" xfId="0" applyNumberFormat="1" applyFont="1" applyFill="1" applyBorder="1" applyAlignment="1">
      <alignment horizontal="right" vertical="center" wrapText="1"/>
    </xf>
    <xf numFmtId="3" fontId="103" fillId="10" borderId="54" xfId="0" applyNumberFormat="1" applyFont="1" applyFill="1" applyBorder="1" applyAlignment="1">
      <alignment horizontal="right" vertical="center" wrapText="1"/>
    </xf>
    <xf numFmtId="3" fontId="69" fillId="10" borderId="48" xfId="0" applyNumberFormat="1" applyFont="1" applyFill="1" applyBorder="1" applyAlignment="1">
      <alignment horizontal="right" vertical="center" wrapText="1"/>
    </xf>
    <xf numFmtId="3" fontId="69" fillId="10" borderId="61" xfId="0" applyNumberFormat="1" applyFont="1" applyFill="1" applyBorder="1" applyAlignment="1">
      <alignment horizontal="right" vertical="center" wrapText="1"/>
    </xf>
    <xf numFmtId="3" fontId="69" fillId="41" borderId="41" xfId="0" applyNumberFormat="1" applyFont="1" applyFill="1" applyBorder="1" applyAlignment="1">
      <alignment horizontal="right" vertical="center" wrapText="1"/>
    </xf>
    <xf numFmtId="3" fontId="69" fillId="10" borderId="41" xfId="0" applyNumberFormat="1" applyFont="1" applyFill="1" applyBorder="1" applyAlignment="1">
      <alignment horizontal="right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5" fillId="56" borderId="24" xfId="113" applyFont="1" applyFill="1" applyBorder="1" applyAlignment="1">
      <alignment horizontal="left" vertical="center" wrapText="1"/>
      <protection/>
    </xf>
    <xf numFmtId="0" fontId="45" fillId="56" borderId="28" xfId="113" applyFont="1" applyFill="1" applyBorder="1" applyAlignment="1">
      <alignment horizontal="left" vertical="center" wrapText="1"/>
      <protection/>
    </xf>
    <xf numFmtId="0" fontId="43" fillId="0" borderId="58" xfId="113" applyFont="1" applyBorder="1" applyAlignment="1">
      <alignment horizontal="center" vertical="center" wrapText="1" readingOrder="1"/>
      <protection/>
    </xf>
    <xf numFmtId="0" fontId="43" fillId="0" borderId="42" xfId="113" applyFont="1" applyBorder="1" applyAlignment="1">
      <alignment horizontal="center" vertical="center" wrapText="1" readingOrder="1"/>
      <protection/>
    </xf>
    <xf numFmtId="0" fontId="43" fillId="0" borderId="25" xfId="0" applyFont="1" applyBorder="1" applyAlignment="1">
      <alignment horizontal="center" vertical="center"/>
    </xf>
    <xf numFmtId="3" fontId="46" fillId="41" borderId="60" xfId="113" applyNumberFormat="1" applyFont="1" applyFill="1" applyBorder="1" applyAlignment="1">
      <alignment horizontal="right" vertical="center" wrapText="1"/>
      <protection/>
    </xf>
    <xf numFmtId="3" fontId="46" fillId="10" borderId="60" xfId="113" applyNumberFormat="1" applyFont="1" applyFill="1" applyBorder="1" applyAlignment="1">
      <alignment horizontal="right" vertical="center" wrapText="1"/>
      <protection/>
    </xf>
    <xf numFmtId="0" fontId="43" fillId="0" borderId="25" xfId="113" applyFont="1" applyBorder="1" applyAlignment="1">
      <alignment horizontal="center" vertical="center" wrapText="1"/>
      <protection/>
    </xf>
    <xf numFmtId="0" fontId="43" fillId="0" borderId="23" xfId="113" applyFont="1" applyBorder="1" applyAlignment="1">
      <alignment horizontal="center" vertical="center" wrapText="1"/>
      <protection/>
    </xf>
    <xf numFmtId="0" fontId="43" fillId="0" borderId="24" xfId="113" applyFont="1" applyBorder="1" applyAlignment="1">
      <alignment horizontal="center" vertical="center" wrapText="1"/>
      <protection/>
    </xf>
    <xf numFmtId="0" fontId="42" fillId="0" borderId="42" xfId="113" applyFont="1" applyBorder="1" applyAlignment="1">
      <alignment horizontal="center" vertical="center" wrapText="1"/>
      <protection/>
    </xf>
    <xf numFmtId="0" fontId="42" fillId="0" borderId="58" xfId="113" applyFont="1" applyBorder="1" applyAlignment="1">
      <alignment horizontal="center" vertical="center" wrapText="1"/>
      <protection/>
    </xf>
    <xf numFmtId="0" fontId="42" fillId="0" borderId="25" xfId="113" applyFont="1" applyBorder="1" applyAlignment="1">
      <alignment horizontal="center" vertical="center" wrapText="1"/>
      <protection/>
    </xf>
    <xf numFmtId="0" fontId="42" fillId="0" borderId="23" xfId="113" applyFont="1" applyBorder="1" applyAlignment="1">
      <alignment horizontal="center" vertical="center" wrapText="1"/>
      <protection/>
    </xf>
    <xf numFmtId="0" fontId="42" fillId="0" borderId="24" xfId="113" applyFont="1" applyBorder="1" applyAlignment="1">
      <alignment horizontal="center" vertical="center" wrapText="1"/>
      <protection/>
    </xf>
    <xf numFmtId="0" fontId="43" fillId="0" borderId="42" xfId="113" applyFont="1" applyBorder="1" applyAlignment="1">
      <alignment horizontal="center" vertical="center" wrapText="1"/>
      <protection/>
    </xf>
    <xf numFmtId="0" fontId="103" fillId="0" borderId="25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246" fillId="56" borderId="25" xfId="0" applyFont="1" applyFill="1" applyBorder="1" applyAlignment="1">
      <alignment horizontal="left" vertical="center" wrapText="1"/>
    </xf>
    <xf numFmtId="0" fontId="246" fillId="56" borderId="23" xfId="0" applyFont="1" applyFill="1" applyBorder="1" applyAlignment="1">
      <alignment horizontal="left" vertical="center" wrapText="1"/>
    </xf>
    <xf numFmtId="0" fontId="246" fillId="56" borderId="24" xfId="0" applyFont="1" applyFill="1" applyBorder="1" applyAlignment="1">
      <alignment horizontal="left" vertical="center" wrapText="1"/>
    </xf>
    <xf numFmtId="49" fontId="103" fillId="0" borderId="25" xfId="0" applyNumberFormat="1" applyFont="1" applyBorder="1" applyAlignment="1">
      <alignment horizontal="center" vertical="center" wrapText="1" readingOrder="1"/>
    </xf>
    <xf numFmtId="49" fontId="103" fillId="0" borderId="23" xfId="0" applyNumberFormat="1" applyFont="1" applyBorder="1" applyAlignment="1">
      <alignment horizontal="center" vertical="center" wrapText="1" readingOrder="1"/>
    </xf>
    <xf numFmtId="49" fontId="103" fillId="0" borderId="24" xfId="0" applyNumberFormat="1" applyFont="1" applyBorder="1" applyAlignment="1">
      <alignment horizontal="center" vertical="center" wrapText="1" readingOrder="1"/>
    </xf>
    <xf numFmtId="0" fontId="103" fillId="0" borderId="25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 readingOrder="1"/>
    </xf>
    <xf numFmtId="0" fontId="103" fillId="0" borderId="23" xfId="0" applyFont="1" applyBorder="1" applyAlignment="1">
      <alignment horizontal="center" vertical="center" wrapText="1" readingOrder="1"/>
    </xf>
    <xf numFmtId="0" fontId="103" fillId="0" borderId="24" xfId="0" applyFont="1" applyBorder="1" applyAlignment="1">
      <alignment horizontal="center" vertical="center" wrapText="1" readingOrder="1"/>
    </xf>
    <xf numFmtId="3" fontId="69" fillId="41" borderId="25" xfId="0" applyNumberFormat="1" applyFont="1" applyFill="1" applyBorder="1" applyAlignment="1">
      <alignment horizontal="right" vertical="center" wrapText="1"/>
    </xf>
    <xf numFmtId="3" fontId="69" fillId="41" borderId="23" xfId="0" applyNumberFormat="1" applyFont="1" applyFill="1" applyBorder="1" applyAlignment="1">
      <alignment horizontal="right" vertical="center" wrapText="1"/>
    </xf>
    <xf numFmtId="3" fontId="69" fillId="41" borderId="24" xfId="0" applyNumberFormat="1" applyFont="1" applyFill="1" applyBorder="1" applyAlignment="1">
      <alignment horizontal="right" vertical="center" wrapText="1"/>
    </xf>
    <xf numFmtId="3" fontId="69" fillId="10" borderId="25" xfId="0" applyNumberFormat="1" applyFont="1" applyFill="1" applyBorder="1" applyAlignment="1">
      <alignment horizontal="right" vertical="center" wrapText="1"/>
    </xf>
    <xf numFmtId="3" fontId="69" fillId="10" borderId="23" xfId="0" applyNumberFormat="1" applyFont="1" applyFill="1" applyBorder="1" applyAlignment="1">
      <alignment horizontal="right" vertical="center" wrapText="1"/>
    </xf>
    <xf numFmtId="3" fontId="69" fillId="10" borderId="24" xfId="0" applyNumberFormat="1" applyFont="1" applyFill="1" applyBorder="1" applyAlignment="1">
      <alignment horizontal="right" vertical="center" wrapText="1"/>
    </xf>
    <xf numFmtId="3" fontId="69" fillId="10" borderId="60" xfId="0" applyNumberFormat="1" applyFont="1" applyFill="1" applyBorder="1" applyAlignment="1">
      <alignment horizontal="right" vertical="center" wrapText="1"/>
    </xf>
    <xf numFmtId="3" fontId="69" fillId="10" borderId="49" xfId="0" applyNumberFormat="1" applyFont="1" applyFill="1" applyBorder="1" applyAlignment="1">
      <alignment horizontal="right" vertical="center" wrapText="1"/>
    </xf>
    <xf numFmtId="0" fontId="103" fillId="0" borderId="28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241" fillId="0" borderId="23" xfId="0" applyFont="1" applyBorder="1" applyAlignment="1">
      <alignment horizontal="left" vertical="center" wrapText="1"/>
    </xf>
    <xf numFmtId="0" fontId="241" fillId="0" borderId="54" xfId="0" applyFont="1" applyBorder="1" applyAlignment="1">
      <alignment horizontal="left" vertical="center" wrapText="1"/>
    </xf>
    <xf numFmtId="166" fontId="126" fillId="0" borderId="24" xfId="0" applyNumberFormat="1" applyFont="1" applyBorder="1" applyAlignment="1">
      <alignment horizontal="center" vertical="center" wrapText="1"/>
    </xf>
    <xf numFmtId="166" fontId="126" fillId="0" borderId="28" xfId="0" applyNumberFormat="1" applyFont="1" applyBorder="1" applyAlignment="1">
      <alignment horizontal="center" vertical="center" wrapText="1"/>
    </xf>
    <xf numFmtId="166" fontId="126" fillId="0" borderId="27" xfId="0" applyNumberFormat="1" applyFont="1" applyBorder="1" applyAlignment="1">
      <alignment horizontal="center" vertical="center" wrapText="1"/>
    </xf>
    <xf numFmtId="0" fontId="126" fillId="0" borderId="24" xfId="0" applyFont="1" applyBorder="1" applyAlignment="1">
      <alignment horizontal="left" vertical="center" wrapText="1"/>
    </xf>
    <xf numFmtId="0" fontId="126" fillId="0" borderId="28" xfId="0" applyFont="1" applyBorder="1" applyAlignment="1">
      <alignment horizontal="left" vertical="center" wrapText="1"/>
    </xf>
    <xf numFmtId="0" fontId="126" fillId="0" borderId="27" xfId="0" applyFont="1" applyBorder="1" applyAlignment="1">
      <alignment horizontal="left" vertical="center" wrapText="1"/>
    </xf>
    <xf numFmtId="0" fontId="126" fillId="0" borderId="58" xfId="0" applyFont="1" applyBorder="1" applyAlignment="1">
      <alignment horizontal="center" vertical="center" wrapText="1"/>
    </xf>
    <xf numFmtId="0" fontId="126" fillId="0" borderId="42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3" fontId="69" fillId="41" borderId="52" xfId="113" applyNumberFormat="1" applyFont="1" applyFill="1" applyBorder="1" applyAlignment="1">
      <alignment horizontal="right" vertical="center" wrapText="1"/>
      <protection/>
    </xf>
    <xf numFmtId="3" fontId="69" fillId="41" borderId="70" xfId="113" applyNumberFormat="1" applyFont="1" applyFill="1" applyBorder="1" applyAlignment="1">
      <alignment horizontal="right" vertical="center" wrapText="1"/>
      <protection/>
    </xf>
    <xf numFmtId="3" fontId="69" fillId="41" borderId="139" xfId="113" applyNumberFormat="1" applyFont="1" applyFill="1" applyBorder="1" applyAlignment="1">
      <alignment horizontal="right" vertical="center" wrapText="1"/>
      <protection/>
    </xf>
    <xf numFmtId="3" fontId="106" fillId="55" borderId="129" xfId="0" applyNumberFormat="1" applyFont="1" applyFill="1" applyBorder="1" applyAlignment="1">
      <alignment horizontal="right" vertical="center"/>
    </xf>
    <xf numFmtId="3" fontId="106" fillId="55" borderId="87" xfId="0" applyNumberFormat="1" applyFont="1" applyFill="1" applyBorder="1" applyAlignment="1">
      <alignment horizontal="right" vertical="center"/>
    </xf>
    <xf numFmtId="3" fontId="69" fillId="10" borderId="52" xfId="113" applyNumberFormat="1" applyFont="1" applyFill="1" applyBorder="1" applyAlignment="1">
      <alignment horizontal="right" vertical="center" wrapText="1"/>
      <protection/>
    </xf>
    <xf numFmtId="3" fontId="69" fillId="10" borderId="70" xfId="113" applyNumberFormat="1" applyFont="1" applyFill="1" applyBorder="1" applyAlignment="1">
      <alignment horizontal="right" vertical="center" wrapText="1"/>
      <protection/>
    </xf>
    <xf numFmtId="3" fontId="69" fillId="10" borderId="139" xfId="113" applyNumberFormat="1" applyFont="1" applyFill="1" applyBorder="1" applyAlignment="1">
      <alignment horizontal="right" vertical="center" wrapText="1"/>
      <protection/>
    </xf>
    <xf numFmtId="3" fontId="106" fillId="55" borderId="30" xfId="0" applyNumberFormat="1" applyFont="1" applyFill="1" applyBorder="1" applyAlignment="1">
      <alignment horizontal="right" vertical="center"/>
    </xf>
    <xf numFmtId="3" fontId="106" fillId="55" borderId="31" xfId="0" applyNumberFormat="1" applyFont="1" applyFill="1" applyBorder="1" applyAlignment="1">
      <alignment horizontal="right" vertical="center"/>
    </xf>
    <xf numFmtId="0" fontId="72" fillId="43" borderId="29" xfId="0" applyFont="1" applyFill="1" applyBorder="1" applyAlignment="1">
      <alignment horizontal="left"/>
    </xf>
    <xf numFmtId="0" fontId="72" fillId="43" borderId="19" xfId="0" applyFont="1" applyFill="1" applyBorder="1" applyAlignment="1">
      <alignment horizontal="left"/>
    </xf>
    <xf numFmtId="0" fontId="72" fillId="43" borderId="122" xfId="0" applyFont="1" applyFill="1" applyBorder="1" applyAlignment="1">
      <alignment horizontal="left"/>
    </xf>
    <xf numFmtId="3" fontId="69" fillId="10" borderId="60" xfId="0" applyNumberFormat="1" applyFont="1" applyFill="1" applyBorder="1" applyAlignment="1">
      <alignment horizontal="right" vertical="center" wrapText="1"/>
    </xf>
    <xf numFmtId="3" fontId="69" fillId="10" borderId="48" xfId="0" applyNumberFormat="1" applyFont="1" applyFill="1" applyBorder="1" applyAlignment="1">
      <alignment horizontal="right" vertical="center" wrapText="1"/>
    </xf>
    <xf numFmtId="3" fontId="69" fillId="10" borderId="49" xfId="0" applyNumberFormat="1" applyFont="1" applyFill="1" applyBorder="1" applyAlignment="1">
      <alignment horizontal="right" vertical="center" wrapText="1"/>
    </xf>
    <xf numFmtId="0" fontId="117" fillId="0" borderId="55" xfId="0" applyFont="1" applyBorder="1" applyAlignment="1">
      <alignment horizontal="center" vertical="center"/>
    </xf>
    <xf numFmtId="0" fontId="117" fillId="0" borderId="107" xfId="0" applyFont="1" applyBorder="1" applyAlignment="1">
      <alignment horizontal="center" vertical="center"/>
    </xf>
    <xf numFmtId="0" fontId="117" fillId="0" borderId="140" xfId="0" applyFont="1" applyBorder="1" applyAlignment="1">
      <alignment horizontal="center" vertical="center"/>
    </xf>
    <xf numFmtId="0" fontId="114" fillId="0" borderId="19" xfId="0" applyFont="1" applyBorder="1" applyAlignment="1">
      <alignment horizontal="center"/>
    </xf>
    <xf numFmtId="0" fontId="114" fillId="0" borderId="85" xfId="0" applyFont="1" applyBorder="1" applyAlignment="1">
      <alignment horizontal="center"/>
    </xf>
    <xf numFmtId="1" fontId="119" fillId="63" borderId="108" xfId="0" applyNumberFormat="1" applyFont="1" applyFill="1" applyBorder="1" applyAlignment="1">
      <alignment horizontal="center" vertical="center" wrapText="1"/>
    </xf>
    <xf numFmtId="1" fontId="119" fillId="63" borderId="130" xfId="0" applyNumberFormat="1" applyFont="1" applyFill="1" applyBorder="1" applyAlignment="1">
      <alignment horizontal="center" vertical="center" wrapText="1"/>
    </xf>
    <xf numFmtId="1" fontId="119" fillId="63" borderId="131" xfId="0" applyNumberFormat="1" applyFont="1" applyFill="1" applyBorder="1" applyAlignment="1">
      <alignment horizontal="center" vertical="center" wrapText="1"/>
    </xf>
    <xf numFmtId="0" fontId="45" fillId="12" borderId="137" xfId="0" applyFont="1" applyFill="1" applyBorder="1" applyAlignment="1">
      <alignment horizontal="center" vertical="center" wrapText="1"/>
    </xf>
    <xf numFmtId="0" fontId="45" fillId="12" borderId="118" xfId="0" applyFont="1" applyFill="1" applyBorder="1" applyAlignment="1">
      <alignment horizontal="center" vertical="center" wrapText="1"/>
    </xf>
    <xf numFmtId="0" fontId="45" fillId="12" borderId="104" xfId="0" applyFont="1" applyFill="1" applyBorder="1" applyAlignment="1">
      <alignment horizontal="center" vertical="center"/>
    </xf>
    <xf numFmtId="0" fontId="45" fillId="12" borderId="27" xfId="0" applyFont="1" applyFill="1" applyBorder="1" applyAlignment="1">
      <alignment horizontal="center" vertical="center"/>
    </xf>
    <xf numFmtId="169" fontId="46" fillId="12" borderId="135" xfId="0" applyNumberFormat="1" applyFont="1" applyFill="1" applyBorder="1" applyAlignment="1">
      <alignment horizontal="center" vertical="center" wrapText="1"/>
    </xf>
    <xf numFmtId="169" fontId="46" fillId="12" borderId="130" xfId="0" applyNumberFormat="1" applyFont="1" applyFill="1" applyBorder="1" applyAlignment="1">
      <alignment horizontal="center" vertical="center" wrapText="1"/>
    </xf>
    <xf numFmtId="169" fontId="46" fillId="12" borderId="134" xfId="0" applyNumberFormat="1" applyFont="1" applyFill="1" applyBorder="1" applyAlignment="1">
      <alignment horizontal="center" vertical="center" wrapText="1"/>
    </xf>
    <xf numFmtId="169" fontId="45" fillId="10" borderId="135" xfId="0" applyNumberFormat="1" applyFont="1" applyFill="1" applyBorder="1" applyAlignment="1">
      <alignment horizontal="center" vertical="center" wrapText="1"/>
    </xf>
    <xf numFmtId="169" fontId="45" fillId="10" borderId="130" xfId="0" applyNumberFormat="1" applyFont="1" applyFill="1" applyBorder="1" applyAlignment="1">
      <alignment horizontal="center" vertical="center" wrapText="1"/>
    </xf>
    <xf numFmtId="1" fontId="119" fillId="63" borderId="55" xfId="0" applyNumberFormat="1" applyFont="1" applyFill="1" applyBorder="1" applyAlignment="1">
      <alignment horizontal="center" vertical="center" wrapText="1"/>
    </xf>
    <xf numFmtId="1" fontId="119" fillId="63" borderId="107" xfId="0" applyNumberFormat="1" applyFont="1" applyFill="1" applyBorder="1" applyAlignment="1">
      <alignment horizontal="center" vertical="center" wrapText="1"/>
    </xf>
    <xf numFmtId="1" fontId="119" fillId="63" borderId="140" xfId="0" applyNumberFormat="1" applyFont="1" applyFill="1" applyBorder="1" applyAlignment="1">
      <alignment horizontal="center" vertical="center" wrapText="1"/>
    </xf>
    <xf numFmtId="0" fontId="96" fillId="55" borderId="84" xfId="0" applyFont="1" applyFill="1" applyBorder="1" applyAlignment="1">
      <alignment horizontal="left" vertical="center"/>
    </xf>
    <xf numFmtId="0" fontId="96" fillId="55" borderId="64" xfId="0" applyFont="1" applyFill="1" applyBorder="1" applyAlignment="1">
      <alignment horizontal="left" vertical="center"/>
    </xf>
    <xf numFmtId="165" fontId="8" fillId="0" borderId="86" xfId="0" applyNumberFormat="1" applyFont="1" applyBorder="1" applyAlignment="1">
      <alignment horizontal="right"/>
    </xf>
    <xf numFmtId="165" fontId="8" fillId="0" borderId="28" xfId="0" applyNumberFormat="1" applyFont="1" applyBorder="1" applyAlignment="1">
      <alignment horizontal="right"/>
    </xf>
    <xf numFmtId="165" fontId="8" fillId="0" borderId="62" xfId="0" applyNumberFormat="1" applyFont="1" applyBorder="1" applyAlignment="1">
      <alignment horizontal="center"/>
    </xf>
    <xf numFmtId="165" fontId="8" fillId="0" borderId="82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3" fontId="6" fillId="10" borderId="42" xfId="0" applyNumberFormat="1" applyFont="1" applyFill="1" applyBorder="1" applyAlignment="1">
      <alignment horizontal="center" vertical="center" wrapText="1"/>
    </xf>
    <xf numFmtId="3" fontId="6" fillId="10" borderId="47" xfId="0" applyNumberFormat="1" applyFont="1" applyFill="1" applyBorder="1" applyAlignment="1">
      <alignment horizontal="center" vertical="center" wrapText="1"/>
    </xf>
    <xf numFmtId="3" fontId="6" fillId="10" borderId="70" xfId="0" applyNumberFormat="1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35" fillId="0" borderId="55" xfId="0" applyFont="1" applyBorder="1" applyAlignment="1">
      <alignment horizontal="center"/>
    </xf>
    <xf numFmtId="0" fontId="35" fillId="0" borderId="107" xfId="0" applyFont="1" applyBorder="1" applyAlignment="1">
      <alignment horizontal="center"/>
    </xf>
    <xf numFmtId="0" fontId="35" fillId="0" borderId="140" xfId="0" applyFont="1" applyBorder="1" applyAlignment="1">
      <alignment horizontal="center"/>
    </xf>
    <xf numFmtId="14" fontId="14" fillId="0" borderId="0" xfId="0" applyNumberFormat="1" applyFont="1" applyBorder="1" applyAlignment="1">
      <alignment horizontal="right"/>
    </xf>
    <xf numFmtId="14" fontId="14" fillId="0" borderId="43" xfId="0" applyNumberFormat="1" applyFont="1" applyBorder="1" applyAlignment="1">
      <alignment horizontal="right"/>
    </xf>
    <xf numFmtId="0" fontId="6" fillId="38" borderId="137" xfId="0" applyFont="1" applyFill="1" applyBorder="1" applyAlignment="1">
      <alignment horizontal="center" vertical="center"/>
    </xf>
    <xf numFmtId="0" fontId="6" fillId="38" borderId="104" xfId="0" applyFont="1" applyFill="1" applyBorder="1" applyAlignment="1">
      <alignment horizontal="center" vertical="center"/>
    </xf>
    <xf numFmtId="0" fontId="6" fillId="38" borderId="117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6" fillId="38" borderId="118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3" fontId="6" fillId="43" borderId="104" xfId="0" applyNumberFormat="1" applyFont="1" applyFill="1" applyBorder="1" applyAlignment="1">
      <alignment horizontal="center" vertical="center" wrapText="1"/>
    </xf>
    <xf numFmtId="3" fontId="6" fillId="44" borderId="27" xfId="0" applyNumberFormat="1" applyFont="1" applyFill="1" applyBorder="1" applyAlignment="1">
      <alignment horizontal="center" vertical="center" wrapText="1"/>
    </xf>
    <xf numFmtId="3" fontId="6" fillId="0" borderId="104" xfId="0" applyNumberFormat="1" applyFont="1" applyBorder="1" applyAlignment="1">
      <alignment horizontal="center"/>
    </xf>
    <xf numFmtId="3" fontId="6" fillId="43" borderId="135" xfId="0" applyNumberFormat="1" applyFont="1" applyFill="1" applyBorder="1" applyAlignment="1">
      <alignment horizontal="center"/>
    </xf>
    <xf numFmtId="3" fontId="6" fillId="43" borderId="130" xfId="0" applyNumberFormat="1" applyFont="1" applyFill="1" applyBorder="1" applyAlignment="1">
      <alignment horizontal="center"/>
    </xf>
    <xf numFmtId="3" fontId="6" fillId="43" borderId="131" xfId="0" applyNumberFormat="1" applyFont="1" applyFill="1" applyBorder="1" applyAlignment="1">
      <alignment horizontal="center"/>
    </xf>
    <xf numFmtId="3" fontId="6" fillId="10" borderId="108" xfId="0" applyNumberFormat="1" applyFont="1" applyFill="1" applyBorder="1" applyAlignment="1">
      <alignment horizontal="center"/>
    </xf>
    <xf numFmtId="3" fontId="6" fillId="10" borderId="130" xfId="0" applyNumberFormat="1" applyFont="1" applyFill="1" applyBorder="1" applyAlignment="1">
      <alignment horizontal="center"/>
    </xf>
    <xf numFmtId="3" fontId="6" fillId="10" borderId="131" xfId="0" applyNumberFormat="1" applyFont="1" applyFill="1" applyBorder="1" applyAlignment="1">
      <alignment horizontal="center"/>
    </xf>
    <xf numFmtId="3" fontId="6" fillId="43" borderId="42" xfId="0" applyNumberFormat="1" applyFont="1" applyFill="1" applyBorder="1" applyAlignment="1">
      <alignment horizontal="center" vertical="center" wrapText="1"/>
    </xf>
    <xf numFmtId="3" fontId="6" fillId="43" borderId="47" xfId="0" applyNumberFormat="1" applyFont="1" applyFill="1" applyBorder="1" applyAlignment="1">
      <alignment horizontal="center" vertical="center" wrapText="1"/>
    </xf>
    <xf numFmtId="3" fontId="26" fillId="10" borderId="117" xfId="0" applyNumberFormat="1" applyFont="1" applyFill="1" applyBorder="1" applyAlignment="1">
      <alignment horizontal="center" vertical="center" wrapText="1"/>
    </xf>
    <xf numFmtId="3" fontId="26" fillId="10" borderId="87" xfId="0" applyNumberFormat="1" applyFont="1" applyFill="1" applyBorder="1" applyAlignment="1">
      <alignment horizontal="center" vertical="center" wrapText="1"/>
    </xf>
    <xf numFmtId="3" fontId="207" fillId="0" borderId="113" xfId="0" applyNumberFormat="1" applyFont="1" applyBorder="1" applyAlignment="1">
      <alignment horizontal="center" vertical="center" wrapText="1"/>
    </xf>
    <xf numFmtId="3" fontId="207" fillId="0" borderId="23" xfId="0" applyNumberFormat="1" applyFont="1" applyBorder="1" applyAlignment="1">
      <alignment horizontal="center" vertical="center" wrapText="1"/>
    </xf>
    <xf numFmtId="3" fontId="207" fillId="0" borderId="54" xfId="0" applyNumberFormat="1" applyFont="1" applyBorder="1" applyAlignment="1">
      <alignment horizontal="center" vertical="center" wrapText="1"/>
    </xf>
    <xf numFmtId="49" fontId="249" fillId="57" borderId="133" xfId="0" applyNumberFormat="1" applyFont="1" applyFill="1" applyBorder="1" applyAlignment="1">
      <alignment horizontal="center" vertical="center" wrapText="1"/>
    </xf>
    <xf numFmtId="49" fontId="249" fillId="57" borderId="129" xfId="0" applyNumberFormat="1" applyFont="1" applyFill="1" applyBorder="1" applyAlignment="1">
      <alignment horizontal="center" vertical="center" wrapText="1"/>
    </xf>
    <xf numFmtId="49" fontId="249" fillId="57" borderId="87" xfId="0" applyNumberFormat="1" applyFont="1" applyFill="1" applyBorder="1" applyAlignment="1">
      <alignment horizontal="center" vertical="center" wrapText="1"/>
    </xf>
    <xf numFmtId="0" fontId="45" fillId="57" borderId="113" xfId="0" applyFont="1" applyFill="1" applyBorder="1" applyAlignment="1">
      <alignment horizontal="left" vertical="center" wrapText="1"/>
    </xf>
    <xf numFmtId="0" fontId="45" fillId="57" borderId="23" xfId="0" applyFont="1" applyFill="1" applyBorder="1" applyAlignment="1">
      <alignment horizontal="left" vertical="center" wrapText="1"/>
    </xf>
    <xf numFmtId="0" fontId="45" fillId="57" borderId="24" xfId="0" applyFont="1" applyFill="1" applyBorder="1" applyAlignment="1">
      <alignment horizontal="left" vertical="center" wrapText="1"/>
    </xf>
    <xf numFmtId="0" fontId="64" fillId="41" borderId="109" xfId="0" applyFont="1" applyFill="1" applyBorder="1" applyAlignment="1">
      <alignment horizontal="left"/>
    </xf>
    <xf numFmtId="0" fontId="64" fillId="41" borderId="110" xfId="0" applyFont="1" applyFill="1" applyBorder="1" applyAlignment="1">
      <alignment horizontal="left"/>
    </xf>
    <xf numFmtId="0" fontId="64" fillId="41" borderId="126" xfId="0" applyFont="1" applyFill="1" applyBorder="1" applyAlignment="1">
      <alignment horizontal="left"/>
    </xf>
    <xf numFmtId="3" fontId="207" fillId="0" borderId="113" xfId="0" applyNumberFormat="1" applyFont="1" applyBorder="1" applyAlignment="1">
      <alignment horizontal="right" vertical="center" wrapText="1"/>
    </xf>
    <xf numFmtId="3" fontId="207" fillId="0" borderId="23" xfId="0" applyNumberFormat="1" applyFont="1" applyBorder="1" applyAlignment="1">
      <alignment horizontal="right" vertical="center" wrapText="1"/>
    </xf>
    <xf numFmtId="3" fontId="207" fillId="0" borderId="54" xfId="0" applyNumberFormat="1" applyFont="1" applyBorder="1" applyAlignment="1">
      <alignment horizontal="right" vertical="center" wrapText="1"/>
    </xf>
    <xf numFmtId="3" fontId="46" fillId="0" borderId="113" xfId="0" applyNumberFormat="1" applyFont="1" applyBorder="1" applyAlignment="1">
      <alignment horizontal="right" vertical="center" wrapText="1"/>
    </xf>
    <xf numFmtId="3" fontId="46" fillId="0" borderId="23" xfId="0" applyNumberFormat="1" applyFont="1" applyBorder="1" applyAlignment="1">
      <alignment horizontal="right" vertical="center" wrapText="1"/>
    </xf>
    <xf numFmtId="3" fontId="46" fillId="0" borderId="54" xfId="0" applyNumberFormat="1" applyFont="1" applyBorder="1" applyAlignment="1">
      <alignment horizontal="right" vertical="center" wrapText="1"/>
    </xf>
    <xf numFmtId="3" fontId="233" fillId="0" borderId="113" xfId="0" applyNumberFormat="1" applyFont="1" applyBorder="1" applyAlignment="1">
      <alignment horizontal="center" vertical="center"/>
    </xf>
    <xf numFmtId="0" fontId="233" fillId="0" borderId="23" xfId="0" applyFont="1" applyBorder="1" applyAlignment="1">
      <alignment horizontal="center" vertical="center"/>
    </xf>
    <xf numFmtId="0" fontId="233" fillId="0" borderId="54" xfId="0" applyFont="1" applyBorder="1" applyAlignment="1">
      <alignment horizontal="center" vertical="center"/>
    </xf>
    <xf numFmtId="0" fontId="0" fillId="57" borderId="87" xfId="0" applyFill="1" applyBorder="1" applyAlignment="1">
      <alignment horizontal="center" vertical="center" wrapText="1"/>
    </xf>
    <xf numFmtId="0" fontId="0" fillId="57" borderId="54" xfId="0" applyFill="1" applyBorder="1" applyAlignment="1">
      <alignment horizontal="left" vertical="center" wrapText="1"/>
    </xf>
    <xf numFmtId="49" fontId="43" fillId="0" borderId="113" xfId="0" applyNumberFormat="1" applyFont="1" applyBorder="1" applyAlignment="1">
      <alignment horizontal="center" vertical="center" wrapText="1" readingOrder="1"/>
    </xf>
    <xf numFmtId="49" fontId="43" fillId="0" borderId="54" xfId="0" applyNumberFormat="1" applyFont="1" applyBorder="1" applyAlignment="1">
      <alignment horizontal="center" vertical="center" wrapText="1" readingOrder="1"/>
    </xf>
    <xf numFmtId="0" fontId="44" fillId="0" borderId="55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169" fillId="0" borderId="29" xfId="0" applyFont="1" applyBorder="1" applyAlignment="1">
      <alignment horizontal="center" vertical="center"/>
    </xf>
    <xf numFmtId="0" fontId="169" fillId="0" borderId="19" xfId="0" applyFont="1" applyBorder="1" applyAlignment="1">
      <alignment horizontal="center" vertical="center"/>
    </xf>
    <xf numFmtId="0" fontId="169" fillId="0" borderId="85" xfId="0" applyFont="1" applyBorder="1" applyAlignment="1">
      <alignment horizontal="center" vertical="center"/>
    </xf>
    <xf numFmtId="0" fontId="70" fillId="6" borderId="130" xfId="0" applyFont="1" applyFill="1" applyBorder="1" applyAlignment="1">
      <alignment horizontal="center" vertical="center" wrapText="1"/>
    </xf>
    <xf numFmtId="0" fontId="70" fillId="6" borderId="134" xfId="0" applyFont="1" applyFill="1" applyBorder="1" applyAlignment="1">
      <alignment horizontal="center" vertical="center" wrapText="1"/>
    </xf>
    <xf numFmtId="0" fontId="70" fillId="62" borderId="130" xfId="0" applyFont="1" applyFill="1" applyBorder="1" applyAlignment="1">
      <alignment horizontal="center" vertical="center" wrapText="1"/>
    </xf>
    <xf numFmtId="0" fontId="70" fillId="62" borderId="131" xfId="0" applyFont="1" applyFill="1" applyBorder="1" applyAlignment="1">
      <alignment horizontal="center" vertical="center" wrapText="1"/>
    </xf>
    <xf numFmtId="0" fontId="46" fillId="6" borderId="137" xfId="0" applyFont="1" applyFill="1" applyBorder="1" applyAlignment="1">
      <alignment horizontal="center" vertical="center" wrapText="1"/>
    </xf>
    <xf numFmtId="0" fontId="46" fillId="6" borderId="88" xfId="0" applyFont="1" applyFill="1" applyBorder="1" applyAlignment="1">
      <alignment horizontal="center" vertical="center" wrapText="1"/>
    </xf>
    <xf numFmtId="0" fontId="46" fillId="6" borderId="104" xfId="0" applyFont="1" applyFill="1" applyBorder="1" applyAlignment="1">
      <alignment horizontal="center" vertical="center" wrapText="1"/>
    </xf>
    <xf numFmtId="0" fontId="46" fillId="6" borderId="44" xfId="0" applyFont="1" applyFill="1" applyBorder="1" applyAlignment="1">
      <alignment horizontal="center" vertical="center" wrapText="1"/>
    </xf>
    <xf numFmtId="166" fontId="64" fillId="6" borderId="113" xfId="0" applyNumberFormat="1" applyFont="1" applyFill="1" applyBorder="1" applyAlignment="1">
      <alignment horizontal="center" vertical="center" wrapText="1"/>
    </xf>
    <xf numFmtId="166" fontId="64" fillId="6" borderId="40" xfId="0" applyNumberFormat="1" applyFont="1" applyFill="1" applyBorder="1" applyAlignment="1">
      <alignment horizontal="center" vertical="center" wrapText="1"/>
    </xf>
    <xf numFmtId="0" fontId="64" fillId="6" borderId="113" xfId="0" applyFont="1" applyFill="1" applyBorder="1" applyAlignment="1">
      <alignment horizontal="center" vertical="center" wrapText="1"/>
    </xf>
    <xf numFmtId="0" fontId="64" fillId="6" borderId="40" xfId="0" applyFont="1" applyFill="1" applyBorder="1" applyAlignment="1">
      <alignment horizontal="center" vertical="center" wrapText="1"/>
    </xf>
    <xf numFmtId="0" fontId="64" fillId="6" borderId="135" xfId="0" applyFont="1" applyFill="1" applyBorder="1" applyAlignment="1">
      <alignment horizontal="center" vertical="center" wrapText="1"/>
    </xf>
    <xf numFmtId="0" fontId="64" fillId="6" borderId="45" xfId="0" applyFont="1" applyFill="1" applyBorder="1" applyAlignment="1">
      <alignment horizontal="center" vertical="center" wrapText="1"/>
    </xf>
    <xf numFmtId="0" fontId="43" fillId="0" borderId="11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3" fontId="215" fillId="0" borderId="113" xfId="0" applyNumberFormat="1" applyFont="1" applyBorder="1" applyAlignment="1">
      <alignment horizontal="right" vertical="center" wrapText="1"/>
    </xf>
    <xf numFmtId="3" fontId="215" fillId="0" borderId="23" xfId="0" applyNumberFormat="1" applyFont="1" applyBorder="1" applyAlignment="1">
      <alignment horizontal="right" vertical="center" wrapText="1"/>
    </xf>
    <xf numFmtId="3" fontId="215" fillId="0" borderId="54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6" fillId="41" borderId="109" xfId="0" applyFont="1" applyFill="1" applyBorder="1" applyAlignment="1">
      <alignment horizontal="left"/>
    </xf>
    <xf numFmtId="0" fontId="46" fillId="41" borderId="110" xfId="0" applyFont="1" applyFill="1" applyBorder="1" applyAlignment="1">
      <alignment horizontal="left"/>
    </xf>
    <xf numFmtId="0" fontId="46" fillId="41" borderId="126" xfId="0" applyFont="1" applyFill="1" applyBorder="1" applyAlignment="1">
      <alignment horizontal="left"/>
    </xf>
    <xf numFmtId="0" fontId="45" fillId="57" borderId="54" xfId="0" applyFont="1" applyFill="1" applyBorder="1" applyAlignment="1">
      <alignment horizontal="left" vertical="center" wrapText="1"/>
    </xf>
    <xf numFmtId="0" fontId="8" fillId="0" borderId="113" xfId="0" applyFont="1" applyBorder="1" applyAlignment="1">
      <alignment horizontal="center" vertical="center" wrapText="1"/>
    </xf>
    <xf numFmtId="0" fontId="15" fillId="0" borderId="113" xfId="0" applyFont="1" applyBorder="1" applyAlignment="1">
      <alignment horizontal="center" vertical="center" wrapText="1"/>
    </xf>
    <xf numFmtId="49" fontId="249" fillId="64" borderId="133" xfId="0" applyNumberFormat="1" applyFont="1" applyFill="1" applyBorder="1" applyAlignment="1">
      <alignment horizontal="center" vertical="center" wrapText="1"/>
    </xf>
    <xf numFmtId="49" fontId="249" fillId="64" borderId="129" xfId="0" applyNumberFormat="1" applyFont="1" applyFill="1" applyBorder="1" applyAlignment="1">
      <alignment horizontal="center" vertical="center" wrapText="1"/>
    </xf>
    <xf numFmtId="49" fontId="249" fillId="64" borderId="87" xfId="0" applyNumberFormat="1" applyFont="1" applyFill="1" applyBorder="1" applyAlignment="1">
      <alignment horizontal="center" vertical="center" wrapText="1"/>
    </xf>
    <xf numFmtId="0" fontId="45" fillId="64" borderId="113" xfId="0" applyFont="1" applyFill="1" applyBorder="1" applyAlignment="1">
      <alignment horizontal="left" vertical="center" wrapText="1"/>
    </xf>
    <xf numFmtId="0" fontId="45" fillId="64" borderId="23" xfId="0" applyFont="1" applyFill="1" applyBorder="1" applyAlignment="1">
      <alignment horizontal="left" vertical="center" wrapText="1"/>
    </xf>
    <xf numFmtId="0" fontId="45" fillId="64" borderId="54" xfId="0" applyFont="1" applyFill="1" applyBorder="1" applyAlignment="1">
      <alignment horizontal="left" vertical="center" wrapText="1"/>
    </xf>
    <xf numFmtId="0" fontId="241" fillId="0" borderId="0" xfId="0" applyFont="1" applyAlignment="1">
      <alignment horizontal="center"/>
    </xf>
    <xf numFmtId="165" fontId="21" fillId="0" borderId="63" xfId="0" applyNumberFormat="1" applyFont="1" applyBorder="1" applyAlignment="1">
      <alignment horizontal="center"/>
    </xf>
    <xf numFmtId="165" fontId="21" fillId="0" borderId="91" xfId="0" applyNumberFormat="1" applyFont="1" applyBorder="1" applyAlignment="1">
      <alignment horizontal="center"/>
    </xf>
    <xf numFmtId="165" fontId="21" fillId="0" borderId="62" xfId="0" applyNumberFormat="1" applyFont="1" applyBorder="1" applyAlignment="1">
      <alignment horizontal="center"/>
    </xf>
    <xf numFmtId="165" fontId="21" fillId="0" borderId="82" xfId="0" applyNumberFormat="1" applyFont="1" applyBorder="1" applyAlignment="1">
      <alignment horizontal="center"/>
    </xf>
    <xf numFmtId="0" fontId="23" fillId="55" borderId="31" xfId="0" applyFont="1" applyFill="1" applyBorder="1" applyAlignment="1">
      <alignment horizontal="left"/>
    </xf>
    <xf numFmtId="0" fontId="23" fillId="55" borderId="79" xfId="0" applyFont="1" applyFill="1" applyBorder="1" applyAlignment="1">
      <alignment horizontal="left"/>
    </xf>
    <xf numFmtId="165" fontId="21" fillId="0" borderId="50" xfId="0" applyNumberFormat="1" applyFont="1" applyBorder="1" applyAlignment="1">
      <alignment horizontal="center"/>
    </xf>
    <xf numFmtId="165" fontId="21" fillId="0" borderId="81" xfId="0" applyNumberFormat="1" applyFont="1" applyBorder="1" applyAlignment="1">
      <alignment horizontal="center"/>
    </xf>
    <xf numFmtId="16" fontId="21" fillId="0" borderId="20" xfId="0" applyNumberFormat="1" applyFont="1" applyBorder="1" applyAlignment="1">
      <alignment horizontal="center"/>
    </xf>
    <xf numFmtId="165" fontId="21" fillId="0" borderId="24" xfId="0" applyNumberFormat="1" applyFont="1" applyBorder="1" applyAlignment="1">
      <alignment horizontal="center"/>
    </xf>
    <xf numFmtId="16" fontId="21" fillId="0" borderId="86" xfId="0" applyNumberFormat="1" applyFont="1" applyBorder="1" applyAlignment="1">
      <alignment horizontal="center"/>
    </xf>
    <xf numFmtId="165" fontId="21" fillId="0" borderId="28" xfId="0" applyNumberFormat="1" applyFont="1" applyBorder="1" applyAlignment="1">
      <alignment horizontal="center"/>
    </xf>
    <xf numFmtId="16" fontId="21" fillId="0" borderId="62" xfId="0" applyNumberFormat="1" applyFont="1" applyBorder="1" applyAlignment="1">
      <alignment horizontal="center"/>
    </xf>
    <xf numFmtId="16" fontId="21" fillId="0" borderId="82" xfId="0" applyNumberFormat="1" applyFont="1" applyBorder="1" applyAlignment="1">
      <alignment horizontal="center"/>
    </xf>
    <xf numFmtId="165" fontId="21" fillId="0" borderId="86" xfId="0" applyNumberFormat="1" applyFont="1" applyBorder="1" applyAlignment="1">
      <alignment horizontal="right"/>
    </xf>
    <xf numFmtId="165" fontId="21" fillId="0" borderId="28" xfId="0" applyNumberFormat="1" applyFont="1" applyBorder="1" applyAlignment="1">
      <alignment horizontal="right"/>
    </xf>
    <xf numFmtId="0" fontId="23" fillId="55" borderId="83" xfId="0" applyFont="1" applyFill="1" applyBorder="1" applyAlignment="1">
      <alignment horizontal="left"/>
    </xf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32" xfId="0" applyNumberFormat="1" applyBorder="1" applyAlignment="1">
      <alignment horizontal="center"/>
    </xf>
    <xf numFmtId="0" fontId="23" fillId="55" borderId="90" xfId="0" applyFont="1" applyFill="1" applyBorder="1" applyAlignment="1">
      <alignment horizontal="left"/>
    </xf>
    <xf numFmtId="0" fontId="23" fillId="55" borderId="77" xfId="0" applyFont="1" applyFill="1" applyBorder="1" applyAlignment="1">
      <alignment horizontal="left"/>
    </xf>
    <xf numFmtId="0" fontId="23" fillId="55" borderId="141" xfId="0" applyFont="1" applyFill="1" applyBorder="1" applyAlignment="1">
      <alignment horizontal="left"/>
    </xf>
    <xf numFmtId="0" fontId="8" fillId="0" borderId="63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3" fontId="6" fillId="12" borderId="42" xfId="0" applyNumberFormat="1" applyFont="1" applyFill="1" applyBorder="1" applyAlignment="1">
      <alignment horizontal="center" vertical="center" wrapText="1"/>
    </xf>
    <xf numFmtId="3" fontId="6" fillId="12" borderId="47" xfId="0" applyNumberFormat="1" applyFont="1" applyFill="1" applyBorder="1" applyAlignment="1">
      <alignment horizontal="center" vertical="center" wrapText="1"/>
    </xf>
    <xf numFmtId="3" fontId="6" fillId="12" borderId="70" xfId="0" applyNumberFormat="1" applyFont="1" applyFill="1" applyBorder="1" applyAlignment="1">
      <alignment horizontal="center" vertical="center" wrapText="1"/>
    </xf>
    <xf numFmtId="0" fontId="23" fillId="55" borderId="89" xfId="0" applyFont="1" applyFill="1" applyBorder="1" applyAlignment="1">
      <alignment horizontal="left"/>
    </xf>
    <xf numFmtId="0" fontId="23" fillId="55" borderId="73" xfId="0" applyFont="1" applyFill="1" applyBorder="1" applyAlignment="1">
      <alignment horizontal="left"/>
    </xf>
    <xf numFmtId="0" fontId="23" fillId="55" borderId="142" xfId="0" applyFont="1" applyFill="1" applyBorder="1" applyAlignment="1">
      <alignment horizontal="left"/>
    </xf>
    <xf numFmtId="165" fontId="21" fillId="0" borderId="20" xfId="0" applyNumberFormat="1" applyFont="1" applyBorder="1" applyAlignment="1">
      <alignment horizontal="right"/>
    </xf>
    <xf numFmtId="165" fontId="21" fillId="0" borderId="24" xfId="0" applyNumberFormat="1" applyFont="1" applyBorder="1" applyAlignment="1">
      <alignment horizontal="right"/>
    </xf>
    <xf numFmtId="0" fontId="105" fillId="0" borderId="55" xfId="0" applyFont="1" applyBorder="1" applyAlignment="1">
      <alignment horizontal="center"/>
    </xf>
    <xf numFmtId="0" fontId="105" fillId="0" borderId="107" xfId="0" applyFont="1" applyBorder="1" applyAlignment="1">
      <alignment horizontal="center"/>
    </xf>
    <xf numFmtId="0" fontId="105" fillId="0" borderId="140" xfId="0" applyFont="1" applyBorder="1" applyAlignment="1">
      <alignment horizontal="center"/>
    </xf>
    <xf numFmtId="14" fontId="23" fillId="0" borderId="51" xfId="0" applyNumberFormat="1" applyFont="1" applyBorder="1" applyAlignment="1">
      <alignment horizontal="right" vertical="center"/>
    </xf>
    <xf numFmtId="0" fontId="23" fillId="0" borderId="52" xfId="0" applyFont="1" applyBorder="1" applyAlignment="1">
      <alignment horizontal="right" vertical="center"/>
    </xf>
    <xf numFmtId="0" fontId="6" fillId="38" borderId="20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3" fontId="19" fillId="43" borderId="24" xfId="0" applyNumberFormat="1" applyFont="1" applyFill="1" applyBorder="1" applyAlignment="1">
      <alignment horizontal="center" vertical="center" wrapText="1"/>
    </xf>
    <xf numFmtId="3" fontId="19" fillId="43" borderId="25" xfId="0" applyNumberFormat="1" applyFont="1" applyFill="1" applyBorder="1" applyAlignment="1">
      <alignment horizontal="center" vertical="center" wrapText="1"/>
    </xf>
    <xf numFmtId="3" fontId="19" fillId="43" borderId="27" xfId="0" applyNumberFormat="1" applyFont="1" applyFill="1" applyBorder="1" applyAlignment="1">
      <alignment horizontal="center" vertical="center" wrapText="1"/>
    </xf>
    <xf numFmtId="3" fontId="6" fillId="43" borderId="58" xfId="0" applyNumberFormat="1" applyFont="1" applyFill="1" applyBorder="1" applyAlignment="1">
      <alignment horizontal="center"/>
    </xf>
    <xf numFmtId="3" fontId="6" fillId="43" borderId="51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/>
    </xf>
    <xf numFmtId="3" fontId="6" fillId="12" borderId="51" xfId="0" applyNumberFormat="1" applyFont="1" applyFill="1" applyBorder="1" applyAlignment="1">
      <alignment horizontal="center"/>
    </xf>
    <xf numFmtId="3" fontId="6" fillId="12" borderId="52" xfId="0" applyNumberFormat="1" applyFont="1" applyFill="1" applyBorder="1" applyAlignment="1">
      <alignment horizontal="center"/>
    </xf>
    <xf numFmtId="3" fontId="92" fillId="0" borderId="117" xfId="0" applyNumberFormat="1" applyFont="1" applyFill="1" applyBorder="1" applyAlignment="1">
      <alignment horizontal="center" vertical="center" wrapText="1"/>
    </xf>
    <xf numFmtId="3" fontId="92" fillId="0" borderId="87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vertical="center" wrapText="1"/>
    </xf>
    <xf numFmtId="3" fontId="26" fillId="12" borderId="124" xfId="0" applyNumberFormat="1" applyFont="1" applyFill="1" applyBorder="1" applyAlignment="1">
      <alignment horizontal="center" vertical="center" wrapText="1"/>
    </xf>
    <xf numFmtId="3" fontId="26" fillId="12" borderId="83" xfId="0" applyNumberFormat="1" applyFont="1" applyFill="1" applyBorder="1" applyAlignment="1">
      <alignment horizontal="center" vertical="center" wrapText="1"/>
    </xf>
    <xf numFmtId="3" fontId="73" fillId="43" borderId="25" xfId="0" applyNumberFormat="1" applyFont="1" applyFill="1" applyBorder="1" applyAlignment="1">
      <alignment horizontal="right" vertical="center" wrapText="1"/>
    </xf>
    <xf numFmtId="3" fontId="73" fillId="43" borderId="23" xfId="0" applyNumberFormat="1" applyFont="1" applyFill="1" applyBorder="1" applyAlignment="1">
      <alignment horizontal="right" vertical="center" wrapText="1"/>
    </xf>
    <xf numFmtId="3" fontId="73" fillId="43" borderId="24" xfId="0" applyNumberFormat="1" applyFont="1" applyFill="1" applyBorder="1" applyAlignment="1">
      <alignment horizontal="right" vertical="center" wrapText="1"/>
    </xf>
    <xf numFmtId="3" fontId="73" fillId="43" borderId="38" xfId="0" applyNumberFormat="1" applyFont="1" applyFill="1" applyBorder="1" applyAlignment="1">
      <alignment horizontal="right" vertical="center" wrapText="1"/>
    </xf>
    <xf numFmtId="3" fontId="73" fillId="43" borderId="58" xfId="0" applyNumberFormat="1" applyFont="1" applyFill="1" applyBorder="1" applyAlignment="1">
      <alignment horizontal="right" vertical="center" wrapText="1"/>
    </xf>
    <xf numFmtId="3" fontId="10" fillId="22" borderId="51" xfId="0" applyNumberFormat="1" applyFont="1" applyFill="1" applyBorder="1" applyAlignment="1">
      <alignment horizontal="right" vertical="center"/>
    </xf>
    <xf numFmtId="3" fontId="10" fillId="22" borderId="26" xfId="0" applyNumberFormat="1" applyFont="1" applyFill="1" applyBorder="1" applyAlignment="1">
      <alignment horizontal="right" vertical="center"/>
    </xf>
    <xf numFmtId="3" fontId="10" fillId="0" borderId="5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50" xfId="0" applyNumberFormat="1" applyFont="1" applyFill="1" applyBorder="1" applyAlignment="1">
      <alignment horizontal="right" vertical="center" wrapText="1"/>
    </xf>
    <xf numFmtId="0" fontId="4" fillId="22" borderId="117" xfId="0" applyFont="1" applyFill="1" applyBorder="1" applyAlignment="1">
      <alignment horizontal="center" vertical="center" wrapText="1"/>
    </xf>
    <xf numFmtId="0" fontId="4" fillId="22" borderId="87" xfId="0" applyFont="1" applyFill="1" applyBorder="1" applyAlignment="1">
      <alignment horizontal="center" vertical="center" wrapText="1"/>
    </xf>
    <xf numFmtId="0" fontId="4" fillId="55" borderId="117" xfId="0" applyFont="1" applyFill="1" applyBorder="1" applyAlignment="1">
      <alignment horizontal="center" vertical="center" wrapText="1"/>
    </xf>
    <xf numFmtId="0" fontId="4" fillId="55" borderId="87" xfId="0" applyFont="1" applyFill="1" applyBorder="1" applyAlignment="1">
      <alignment horizontal="center" vertical="center" wrapText="1"/>
    </xf>
    <xf numFmtId="3" fontId="73" fillId="55" borderId="23" xfId="0" applyNumberFormat="1" applyFont="1" applyFill="1" applyBorder="1" applyAlignment="1">
      <alignment horizontal="right" vertical="center"/>
    </xf>
    <xf numFmtId="3" fontId="73" fillId="55" borderId="40" xfId="0" applyNumberFormat="1" applyFont="1" applyFill="1" applyBorder="1" applyAlignment="1">
      <alignment horizontal="right" vertical="center"/>
    </xf>
    <xf numFmtId="0" fontId="4" fillId="55" borderId="42" xfId="0" applyFont="1" applyFill="1" applyBorder="1" applyAlignment="1">
      <alignment horizontal="center" wrapText="1"/>
    </xf>
    <xf numFmtId="0" fontId="4" fillId="55" borderId="47" xfId="0" applyFont="1" applyFill="1" applyBorder="1" applyAlignment="1">
      <alignment horizontal="center" wrapText="1"/>
    </xf>
    <xf numFmtId="0" fontId="4" fillId="55" borderId="70" xfId="0" applyFont="1" applyFill="1" applyBorder="1" applyAlignment="1">
      <alignment horizontal="center" wrapText="1"/>
    </xf>
    <xf numFmtId="0" fontId="95" fillId="0" borderId="130" xfId="0" applyFont="1" applyBorder="1" applyAlignment="1">
      <alignment horizontal="center"/>
    </xf>
    <xf numFmtId="0" fontId="95" fillId="0" borderId="131" xfId="0" applyFont="1" applyBorder="1" applyAlignment="1">
      <alignment horizontal="center"/>
    </xf>
    <xf numFmtId="3" fontId="10" fillId="12" borderId="31" xfId="0" applyNumberFormat="1" applyFont="1" applyFill="1" applyBorder="1" applyAlignment="1">
      <alignment horizontal="right" vertical="center" wrapText="1"/>
    </xf>
    <xf numFmtId="3" fontId="11" fillId="12" borderId="67" xfId="0" applyNumberFormat="1" applyFont="1" applyFill="1" applyBorder="1" applyAlignment="1">
      <alignment horizontal="right" vertical="center" wrapText="1"/>
    </xf>
    <xf numFmtId="3" fontId="16" fillId="12" borderId="37" xfId="0" applyNumberFormat="1" applyFont="1" applyFill="1" applyBorder="1" applyAlignment="1">
      <alignment horizontal="right" vertical="center" wrapText="1"/>
    </xf>
    <xf numFmtId="3" fontId="16" fillId="12" borderId="38" xfId="0" applyNumberFormat="1" applyFont="1" applyFill="1" applyBorder="1" applyAlignment="1">
      <alignment horizontal="right" vertical="center" wrapText="1"/>
    </xf>
    <xf numFmtId="3" fontId="16" fillId="12" borderId="67" xfId="0" applyNumberFormat="1" applyFont="1" applyFill="1" applyBorder="1" applyAlignment="1">
      <alignment horizontal="right" vertical="center" wrapText="1"/>
    </xf>
    <xf numFmtId="0" fontId="4" fillId="12" borderId="59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3" fontId="10" fillId="43" borderId="117" xfId="0" applyNumberFormat="1" applyFont="1" applyFill="1" applyBorder="1" applyAlignment="1">
      <alignment horizontal="right" vertical="center" wrapText="1"/>
    </xf>
    <xf numFmtId="3" fontId="10" fillId="43" borderId="129" xfId="0" applyNumberFormat="1" applyFont="1" applyFill="1" applyBorder="1" applyAlignment="1">
      <alignment horizontal="right" vertical="center" wrapText="1"/>
    </xf>
    <xf numFmtId="3" fontId="10" fillId="43" borderId="87" xfId="0" applyNumberFormat="1" applyFont="1" applyFill="1" applyBorder="1" applyAlignment="1">
      <alignment horizontal="right" vertical="center" wrapText="1"/>
    </xf>
    <xf numFmtId="3" fontId="10" fillId="12" borderId="50" xfId="0" applyNumberFormat="1" applyFont="1" applyFill="1" applyBorder="1" applyAlignment="1">
      <alignment horizontal="center" vertical="center"/>
    </xf>
    <xf numFmtId="3" fontId="10" fillId="12" borderId="63" xfId="0" applyNumberFormat="1" applyFont="1" applyFill="1" applyBorder="1" applyAlignment="1">
      <alignment horizontal="center" vertical="center"/>
    </xf>
    <xf numFmtId="14" fontId="14" fillId="0" borderId="19" xfId="0" applyNumberFormat="1" applyFont="1" applyBorder="1" applyAlignment="1">
      <alignment horizontal="right"/>
    </xf>
    <xf numFmtId="14" fontId="14" fillId="0" borderId="85" xfId="0" applyNumberFormat="1" applyFont="1" applyBorder="1" applyAlignment="1">
      <alignment horizontal="right"/>
    </xf>
    <xf numFmtId="3" fontId="16" fillId="12" borderId="61" xfId="0" applyNumberFormat="1" applyFont="1" applyFill="1" applyBorder="1" applyAlignment="1">
      <alignment horizontal="right" vertical="center" wrapText="1"/>
    </xf>
    <xf numFmtId="3" fontId="16" fillId="12" borderId="58" xfId="0" applyNumberFormat="1" applyFont="1" applyFill="1" applyBorder="1" applyAlignment="1">
      <alignment horizontal="right" vertical="center" wrapText="1"/>
    </xf>
    <xf numFmtId="3" fontId="11" fillId="55" borderId="23" xfId="0" applyNumberFormat="1" applyFont="1" applyFill="1" applyBorder="1" applyAlignment="1">
      <alignment horizontal="right" vertical="center"/>
    </xf>
    <xf numFmtId="3" fontId="11" fillId="55" borderId="40" xfId="0" applyNumberFormat="1" applyFont="1" applyFill="1" applyBorder="1" applyAlignment="1">
      <alignment horizontal="right" vertical="center"/>
    </xf>
    <xf numFmtId="3" fontId="16" fillId="55" borderId="23" xfId="0" applyNumberFormat="1" applyFont="1" applyFill="1" applyBorder="1" applyAlignment="1">
      <alignment horizontal="right" vertical="center"/>
    </xf>
    <xf numFmtId="3" fontId="16" fillId="55" borderId="40" xfId="0" applyNumberFormat="1" applyFont="1" applyFill="1" applyBorder="1" applyAlignment="1">
      <alignment horizontal="right" vertical="center"/>
    </xf>
    <xf numFmtId="3" fontId="27" fillId="55" borderId="48" xfId="0" applyNumberFormat="1" applyFont="1" applyFill="1" applyBorder="1" applyAlignment="1">
      <alignment horizontal="right" vertical="center"/>
    </xf>
    <xf numFmtId="3" fontId="27" fillId="55" borderId="69" xfId="0" applyNumberFormat="1" applyFont="1" applyFill="1" applyBorder="1" applyAlignment="1">
      <alignment horizontal="right" vertical="center"/>
    </xf>
    <xf numFmtId="3" fontId="11" fillId="43" borderId="25" xfId="0" applyNumberFormat="1" applyFont="1" applyFill="1" applyBorder="1" applyAlignment="1">
      <alignment horizontal="right" vertical="center" wrapText="1"/>
    </xf>
    <xf numFmtId="3" fontId="11" fillId="43" borderId="23" xfId="0" applyNumberFormat="1" applyFont="1" applyFill="1" applyBorder="1" applyAlignment="1">
      <alignment horizontal="right" vertical="center" wrapText="1"/>
    </xf>
    <xf numFmtId="3" fontId="11" fillId="43" borderId="54" xfId="0" applyNumberFormat="1" applyFont="1" applyFill="1" applyBorder="1" applyAlignment="1">
      <alignment horizontal="right" vertical="center" wrapText="1"/>
    </xf>
    <xf numFmtId="3" fontId="16" fillId="43" borderId="67" xfId="0" applyNumberFormat="1" applyFont="1" applyFill="1" applyBorder="1" applyAlignment="1">
      <alignment horizontal="right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10" fillId="55" borderId="50" xfId="0" applyNumberFormat="1" applyFont="1" applyFill="1" applyBorder="1" applyAlignment="1">
      <alignment horizontal="right" vertical="center"/>
    </xf>
    <xf numFmtId="3" fontId="10" fillId="55" borderId="63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3" fontId="27" fillId="43" borderId="60" xfId="0" applyNumberFormat="1" applyFont="1" applyFill="1" applyBorder="1" applyAlignment="1">
      <alignment horizontal="right" vertical="center" wrapText="1"/>
    </xf>
    <xf numFmtId="3" fontId="27" fillId="43" borderId="48" xfId="0" applyNumberFormat="1" applyFont="1" applyFill="1" applyBorder="1" applyAlignment="1">
      <alignment horizontal="right" vertical="center" wrapText="1"/>
    </xf>
    <xf numFmtId="3" fontId="27" fillId="43" borderId="49" xfId="0" applyNumberFormat="1" applyFont="1" applyFill="1" applyBorder="1" applyAlignment="1">
      <alignment horizontal="right" vertical="center" wrapText="1"/>
    </xf>
    <xf numFmtId="3" fontId="27" fillId="0" borderId="60" xfId="0" applyNumberFormat="1" applyFont="1" applyFill="1" applyBorder="1" applyAlignment="1">
      <alignment horizontal="right" vertical="center" wrapText="1"/>
    </xf>
    <xf numFmtId="3" fontId="27" fillId="0" borderId="48" xfId="0" applyNumberFormat="1" applyFont="1" applyFill="1" applyBorder="1" applyAlignment="1">
      <alignment horizontal="right" vertical="center" wrapText="1"/>
    </xf>
    <xf numFmtId="3" fontId="27" fillId="0" borderId="49" xfId="0" applyNumberFormat="1" applyFont="1" applyFill="1" applyBorder="1" applyAlignment="1">
      <alignment horizontal="right" vertical="center" wrapText="1"/>
    </xf>
    <xf numFmtId="3" fontId="10" fillId="43" borderId="20" xfId="0" applyNumberFormat="1" applyFont="1" applyFill="1" applyBorder="1" applyAlignment="1">
      <alignment horizontal="right" vertical="center" wrapText="1"/>
    </xf>
    <xf numFmtId="3" fontId="10" fillId="0" borderId="117" xfId="0" applyNumberFormat="1" applyFont="1" applyFill="1" applyBorder="1" applyAlignment="1">
      <alignment horizontal="right" vertical="center" wrapText="1"/>
    </xf>
    <xf numFmtId="3" fontId="10" fillId="0" borderId="129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0" fontId="4" fillId="22" borderId="50" xfId="0" applyFont="1" applyFill="1" applyBorder="1" applyAlignment="1">
      <alignment horizontal="center" wrapText="1"/>
    </xf>
    <xf numFmtId="0" fontId="4" fillId="22" borderId="51" xfId="0" applyFont="1" applyFill="1" applyBorder="1" applyAlignment="1">
      <alignment horizontal="center" wrapText="1"/>
    </xf>
    <xf numFmtId="0" fontId="4" fillId="22" borderId="52" xfId="0" applyFont="1" applyFill="1" applyBorder="1" applyAlignment="1">
      <alignment horizontal="center" wrapText="1"/>
    </xf>
    <xf numFmtId="0" fontId="4" fillId="55" borderId="50" xfId="0" applyFont="1" applyFill="1" applyBorder="1" applyAlignment="1">
      <alignment horizontal="center" wrapText="1"/>
    </xf>
    <xf numFmtId="0" fontId="4" fillId="55" borderId="51" xfId="0" applyFont="1" applyFill="1" applyBorder="1" applyAlignment="1">
      <alignment horizontal="center" wrapText="1"/>
    </xf>
    <xf numFmtId="0" fontId="4" fillId="55" borderId="52" xfId="0" applyFont="1" applyFill="1" applyBorder="1" applyAlignment="1">
      <alignment horizontal="center" wrapText="1"/>
    </xf>
    <xf numFmtId="3" fontId="10" fillId="43" borderId="48" xfId="0" applyNumberFormat="1" applyFont="1" applyFill="1" applyBorder="1" applyAlignment="1">
      <alignment horizontal="center" vertical="center" wrapText="1"/>
    </xf>
    <xf numFmtId="3" fontId="10" fillId="43" borderId="49" xfId="0" applyNumberFormat="1" applyFont="1" applyFill="1" applyBorder="1" applyAlignment="1">
      <alignment horizontal="center" vertical="center" wrapText="1"/>
    </xf>
    <xf numFmtId="3" fontId="27" fillId="0" borderId="61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27" fillId="0" borderId="24" xfId="0" applyNumberFormat="1" applyFont="1" applyFill="1" applyBorder="1" applyAlignment="1">
      <alignment horizontal="right" vertical="center" wrapText="1"/>
    </xf>
    <xf numFmtId="3" fontId="76" fillId="0" borderId="37" xfId="0" applyNumberFormat="1" applyFont="1" applyFill="1" applyBorder="1" applyAlignment="1">
      <alignment horizontal="right" vertical="center" wrapText="1"/>
    </xf>
    <xf numFmtId="3" fontId="76" fillId="0" borderId="38" xfId="0" applyNumberFormat="1" applyFont="1" applyFill="1" applyBorder="1" applyAlignment="1">
      <alignment horizontal="right" vertical="center" wrapText="1"/>
    </xf>
    <xf numFmtId="3" fontId="76" fillId="0" borderId="67" xfId="0" applyNumberFormat="1" applyFont="1" applyFill="1" applyBorder="1" applyAlignment="1">
      <alignment horizontal="right" vertical="center" wrapText="1"/>
    </xf>
    <xf numFmtId="3" fontId="27" fillId="0" borderId="124" xfId="0" applyNumberFormat="1" applyFont="1" applyFill="1" applyBorder="1" applyAlignment="1">
      <alignment horizontal="right" vertical="center" wrapText="1"/>
    </xf>
    <xf numFmtId="3" fontId="27" fillId="0" borderId="53" xfId="0" applyNumberFormat="1" applyFont="1" applyFill="1" applyBorder="1" applyAlignment="1">
      <alignment horizontal="right" vertical="center" wrapText="1"/>
    </xf>
    <xf numFmtId="3" fontId="27" fillId="0" borderId="81" xfId="0" applyNumberFormat="1" applyFont="1" applyFill="1" applyBorder="1" applyAlignment="1">
      <alignment horizontal="right" vertical="center" wrapText="1"/>
    </xf>
    <xf numFmtId="3" fontId="16" fillId="22" borderId="23" xfId="0" applyNumberFormat="1" applyFont="1" applyFill="1" applyBorder="1" applyAlignment="1">
      <alignment horizontal="right" vertical="center"/>
    </xf>
    <xf numFmtId="3" fontId="10" fillId="0" borderId="87" xfId="0" applyNumberFormat="1" applyFont="1" applyFill="1" applyBorder="1" applyAlignment="1">
      <alignment horizontal="right" vertical="center" wrapText="1"/>
    </xf>
    <xf numFmtId="3" fontId="20" fillId="0" borderId="37" xfId="0" applyNumberFormat="1" applyFont="1" applyFill="1" applyBorder="1" applyAlignment="1">
      <alignment horizontal="right" vertical="center" wrapText="1"/>
    </xf>
    <xf numFmtId="3" fontId="20" fillId="0" borderId="38" xfId="0" applyNumberFormat="1" applyFont="1" applyFill="1" applyBorder="1" applyAlignment="1">
      <alignment horizontal="right" vertical="center" wrapText="1"/>
    </xf>
    <xf numFmtId="3" fontId="20" fillId="0" borderId="67" xfId="0" applyNumberFormat="1" applyFont="1" applyFill="1" applyBorder="1" applyAlignment="1">
      <alignment horizontal="right" vertical="center" wrapText="1"/>
    </xf>
    <xf numFmtId="3" fontId="16" fillId="0" borderId="67" xfId="0" applyNumberFormat="1" applyFont="1" applyFill="1" applyBorder="1" applyAlignment="1">
      <alignment horizontal="right" vertical="center" wrapText="1"/>
    </xf>
    <xf numFmtId="3" fontId="76" fillId="22" borderId="23" xfId="0" applyNumberFormat="1" applyFont="1" applyFill="1" applyBorder="1" applyAlignment="1">
      <alignment horizontal="right" vertical="center"/>
    </xf>
    <xf numFmtId="3" fontId="76" fillId="22" borderId="40" xfId="0" applyNumberFormat="1" applyFont="1" applyFill="1" applyBorder="1" applyAlignment="1">
      <alignment horizontal="right" vertical="center"/>
    </xf>
    <xf numFmtId="3" fontId="11" fillId="43" borderId="2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3" fontId="27" fillId="43" borderId="24" xfId="0" applyNumberFormat="1" applyFont="1" applyFill="1" applyBorder="1" applyAlignment="1">
      <alignment horizontal="right" vertical="center" wrapText="1"/>
    </xf>
    <xf numFmtId="3" fontId="133" fillId="55" borderId="23" xfId="0" applyNumberFormat="1" applyFont="1" applyFill="1" applyBorder="1" applyAlignment="1">
      <alignment horizontal="right" vertical="center"/>
    </xf>
    <xf numFmtId="3" fontId="133" fillId="55" borderId="40" xfId="0" applyNumberFormat="1" applyFont="1" applyFill="1" applyBorder="1" applyAlignment="1">
      <alignment horizontal="right" vertical="center"/>
    </xf>
    <xf numFmtId="3" fontId="20" fillId="22" borderId="23" xfId="0" applyNumberFormat="1" applyFont="1" applyFill="1" applyBorder="1" applyAlignment="1">
      <alignment horizontal="right" vertical="center"/>
    </xf>
    <xf numFmtId="3" fontId="20" fillId="22" borderId="40" xfId="0" applyNumberFormat="1" applyFont="1" applyFill="1" applyBorder="1" applyAlignment="1">
      <alignment horizontal="right" vertical="center"/>
    </xf>
    <xf numFmtId="0" fontId="1" fillId="0" borderId="59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3" fontId="131" fillId="22" borderId="23" xfId="0" applyNumberFormat="1" applyFont="1" applyFill="1" applyBorder="1" applyAlignment="1">
      <alignment horizontal="right" vertical="center"/>
    </xf>
    <xf numFmtId="3" fontId="131" fillId="22" borderId="40" xfId="0" applyNumberFormat="1" applyFont="1" applyFill="1" applyBorder="1" applyAlignment="1">
      <alignment horizontal="right" vertical="center"/>
    </xf>
    <xf numFmtId="3" fontId="27" fillId="43" borderId="61" xfId="0" applyNumberFormat="1" applyFont="1" applyFill="1" applyBorder="1" applyAlignment="1">
      <alignment horizontal="right" vertical="center" wrapText="1"/>
    </xf>
    <xf numFmtId="3" fontId="133" fillId="0" borderId="28" xfId="0" applyNumberFormat="1" applyFont="1" applyFill="1" applyBorder="1" applyAlignment="1">
      <alignment horizontal="right" vertical="center" wrapText="1"/>
    </xf>
    <xf numFmtId="3" fontId="20" fillId="12" borderId="123" xfId="0" applyNumberFormat="1" applyFont="1" applyFill="1" applyBorder="1" applyAlignment="1">
      <alignment horizontal="center" vertical="center"/>
    </xf>
    <xf numFmtId="3" fontId="20" fillId="12" borderId="40" xfId="0" applyNumberFormat="1" applyFont="1" applyFill="1" applyBorder="1" applyAlignment="1">
      <alignment horizontal="center" vertical="center"/>
    </xf>
    <xf numFmtId="3" fontId="6" fillId="12" borderId="123" xfId="0" applyNumberFormat="1" applyFont="1" applyFill="1" applyBorder="1" applyAlignment="1">
      <alignment horizontal="center" vertical="center"/>
    </xf>
    <xf numFmtId="3" fontId="6" fillId="12" borderId="40" xfId="0" applyNumberFormat="1" applyFont="1" applyFill="1" applyBorder="1" applyAlignment="1">
      <alignment horizontal="center" vertical="center"/>
    </xf>
    <xf numFmtId="3" fontId="28" fillId="12" borderId="144" xfId="0" applyNumberFormat="1" applyFont="1" applyFill="1" applyBorder="1" applyAlignment="1">
      <alignment horizontal="center" vertical="center"/>
    </xf>
    <xf numFmtId="3" fontId="28" fillId="12" borderId="69" xfId="0" applyNumberFormat="1" applyFont="1" applyFill="1" applyBorder="1" applyAlignment="1">
      <alignment horizontal="center" vertical="center"/>
    </xf>
    <xf numFmtId="3" fontId="131" fillId="0" borderId="37" xfId="0" applyNumberFormat="1" applyFont="1" applyFill="1" applyBorder="1" applyAlignment="1">
      <alignment horizontal="right" vertical="center" wrapText="1"/>
    </xf>
    <xf numFmtId="3" fontId="131" fillId="0" borderId="38" xfId="0" applyNumberFormat="1" applyFont="1" applyFill="1" applyBorder="1" applyAlignment="1">
      <alignment horizontal="right" vertical="center" wrapText="1"/>
    </xf>
    <xf numFmtId="3" fontId="131" fillId="0" borderId="67" xfId="0" applyNumberFormat="1" applyFont="1" applyFill="1" applyBorder="1" applyAlignment="1">
      <alignment horizontal="right" vertical="center" wrapText="1"/>
    </xf>
    <xf numFmtId="3" fontId="27" fillId="22" borderId="38" xfId="0" applyNumberFormat="1" applyFont="1" applyFill="1" applyBorder="1" applyAlignment="1">
      <alignment horizontal="right" vertical="center"/>
    </xf>
    <xf numFmtId="3" fontId="27" fillId="22" borderId="39" xfId="0" applyNumberFormat="1" applyFont="1" applyFill="1" applyBorder="1" applyAlignment="1">
      <alignment horizontal="right" vertical="center"/>
    </xf>
    <xf numFmtId="0" fontId="157" fillId="0" borderId="0" xfId="0" applyFont="1" applyAlignment="1">
      <alignment horizontal="center" vertical="center" wrapText="1"/>
    </xf>
    <xf numFmtId="0" fontId="157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145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46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0" fillId="0" borderId="147" xfId="0" applyBorder="1" applyAlignment="1">
      <alignment horizontal="left"/>
    </xf>
    <xf numFmtId="0" fontId="0" fillId="0" borderId="148" xfId="0" applyBorder="1" applyAlignment="1">
      <alignment horizontal="left"/>
    </xf>
    <xf numFmtId="0" fontId="0" fillId="0" borderId="149" xfId="0" applyBorder="1" applyAlignment="1">
      <alignment horizontal="left"/>
    </xf>
    <xf numFmtId="0" fontId="48" fillId="0" borderId="150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151" xfId="0" applyFont="1" applyBorder="1" applyAlignment="1">
      <alignment horizontal="left"/>
    </xf>
    <xf numFmtId="0" fontId="0" fillId="0" borderId="15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53" xfId="0" applyBorder="1" applyAlignment="1">
      <alignment horizontal="left"/>
    </xf>
    <xf numFmtId="0" fontId="48" fillId="0" borderId="98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28" xfId="0" applyBorder="1" applyAlignment="1">
      <alignment horizontal="left"/>
    </xf>
    <xf numFmtId="3" fontId="6" fillId="12" borderId="108" xfId="0" applyNumberFormat="1" applyFont="1" applyFill="1" applyBorder="1" applyAlignment="1">
      <alignment horizontal="center"/>
    </xf>
    <xf numFmtId="3" fontId="6" fillId="12" borderId="130" xfId="0" applyNumberFormat="1" applyFont="1" applyFill="1" applyBorder="1" applyAlignment="1">
      <alignment horizontal="center"/>
    </xf>
    <xf numFmtId="3" fontId="6" fillId="12" borderId="131" xfId="0" applyNumberFormat="1" applyFont="1" applyFill="1" applyBorder="1" applyAlignment="1">
      <alignment horizontal="center"/>
    </xf>
    <xf numFmtId="3" fontId="26" fillId="12" borderId="117" xfId="0" applyNumberFormat="1" applyFont="1" applyFill="1" applyBorder="1" applyAlignment="1">
      <alignment horizontal="center" vertical="center" wrapText="1"/>
    </xf>
    <xf numFmtId="3" fontId="26" fillId="12" borderId="87" xfId="0" applyNumberFormat="1" applyFont="1" applyFill="1" applyBorder="1" applyAlignment="1">
      <alignment horizontal="center" vertical="center" wrapText="1"/>
    </xf>
    <xf numFmtId="4" fontId="66" fillId="22" borderId="117" xfId="111" applyNumberFormat="1" applyFont="1" applyFill="1" applyBorder="1" applyAlignment="1">
      <alignment horizontal="center" vertical="center"/>
      <protection/>
    </xf>
    <xf numFmtId="4" fontId="66" fillId="22" borderId="121" xfId="111" applyNumberFormat="1" applyFont="1" applyFill="1" applyBorder="1" applyAlignment="1">
      <alignment horizontal="center" vertical="center"/>
      <protection/>
    </xf>
    <xf numFmtId="4" fontId="66" fillId="11" borderId="25" xfId="111" applyNumberFormat="1" applyFont="1" applyFill="1" applyBorder="1" applyAlignment="1">
      <alignment horizontal="center" vertical="center"/>
      <protection/>
    </xf>
    <xf numFmtId="4" fontId="66" fillId="11" borderId="40" xfId="111" applyNumberFormat="1" applyFont="1" applyFill="1" applyBorder="1" applyAlignment="1">
      <alignment horizontal="center" vertical="center"/>
      <protection/>
    </xf>
    <xf numFmtId="4" fontId="66" fillId="41" borderId="25" xfId="111" applyNumberFormat="1" applyFont="1" applyFill="1" applyBorder="1" applyAlignment="1">
      <alignment horizontal="center" vertical="center"/>
      <protection/>
    </xf>
    <xf numFmtId="4" fontId="66" fillId="41" borderId="40" xfId="111" applyNumberFormat="1" applyFont="1" applyFill="1" applyBorder="1" applyAlignment="1">
      <alignment horizontal="center" vertical="center"/>
      <protection/>
    </xf>
    <xf numFmtId="4" fontId="66" fillId="10" borderId="28" xfId="111" applyNumberFormat="1" applyFont="1" applyFill="1" applyBorder="1" applyAlignment="1">
      <alignment horizontal="right" vertical="center"/>
      <protection/>
    </xf>
    <xf numFmtId="4" fontId="66" fillId="10" borderId="44" xfId="111" applyNumberFormat="1" applyFont="1" applyFill="1" applyBorder="1" applyAlignment="1">
      <alignment horizontal="right" vertical="center"/>
      <protection/>
    </xf>
    <xf numFmtId="4" fontId="66" fillId="0" borderId="41" xfId="111" applyNumberFormat="1" applyFont="1" applyBorder="1" applyAlignment="1">
      <alignment horizontal="right" vertical="center"/>
      <protection/>
    </xf>
    <xf numFmtId="4" fontId="66" fillId="0" borderId="46" xfId="111" applyNumberFormat="1" applyFont="1" applyBorder="1" applyAlignment="1">
      <alignment horizontal="right" vertical="center"/>
      <protection/>
    </xf>
    <xf numFmtId="0" fontId="89" fillId="0" borderId="0" xfId="0" applyFont="1" applyAlignment="1">
      <alignment horizontal="center" vertical="center"/>
    </xf>
    <xf numFmtId="3" fontId="15" fillId="0" borderId="25" xfId="113" applyNumberFormat="1" applyFont="1" applyBorder="1" applyAlignment="1">
      <alignment horizontal="center" vertical="center" wrapText="1"/>
      <protection/>
    </xf>
    <xf numFmtId="3" fontId="15" fillId="0" borderId="23" xfId="113" applyNumberFormat="1" applyFont="1" applyBorder="1" applyAlignment="1">
      <alignment horizontal="center" vertical="center" wrapText="1"/>
      <protection/>
    </xf>
    <xf numFmtId="3" fontId="15" fillId="0" borderId="24" xfId="113" applyNumberFormat="1" applyFont="1" applyBorder="1" applyAlignment="1">
      <alignment horizontal="center" vertical="center" wrapText="1"/>
      <protection/>
    </xf>
    <xf numFmtId="3" fontId="15" fillId="0" borderId="25" xfId="113" applyNumberFormat="1" applyFont="1" applyFill="1" applyBorder="1" applyAlignment="1">
      <alignment horizontal="center" vertical="center" wrapText="1"/>
      <protection/>
    </xf>
    <xf numFmtId="3" fontId="15" fillId="0" borderId="23" xfId="113" applyNumberFormat="1" applyFont="1" applyFill="1" applyBorder="1" applyAlignment="1">
      <alignment horizontal="center" vertical="center" wrapText="1"/>
      <protection/>
    </xf>
    <xf numFmtId="3" fontId="15" fillId="0" borderId="24" xfId="113" applyNumberFormat="1" applyFont="1" applyFill="1" applyBorder="1" applyAlignment="1">
      <alignment horizontal="center" vertical="center" wrapText="1"/>
      <protection/>
    </xf>
    <xf numFmtId="0" fontId="1" fillId="0" borderId="108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26" fillId="38" borderId="104" xfId="0" applyFont="1" applyFill="1" applyBorder="1" applyAlignment="1">
      <alignment horizontal="center" vertical="center" wrapText="1"/>
    </xf>
    <xf numFmtId="0" fontId="26" fillId="38" borderId="23" xfId="0" applyFont="1" applyFill="1" applyBorder="1" applyAlignment="1">
      <alignment horizontal="center" vertical="center" wrapText="1"/>
    </xf>
    <xf numFmtId="0" fontId="26" fillId="38" borderId="27" xfId="0" applyFont="1" applyFill="1" applyBorder="1" applyAlignment="1">
      <alignment horizontal="center" vertical="center" wrapText="1"/>
    </xf>
    <xf numFmtId="0" fontId="5" fillId="43" borderId="135" xfId="0" applyFont="1" applyFill="1" applyBorder="1" applyAlignment="1">
      <alignment horizontal="center" wrapText="1"/>
    </xf>
    <xf numFmtId="0" fontId="5" fillId="43" borderId="130" xfId="0" applyFont="1" applyFill="1" applyBorder="1" applyAlignment="1">
      <alignment horizontal="center" wrapText="1"/>
    </xf>
    <xf numFmtId="0" fontId="5" fillId="22" borderId="55" xfId="0" applyFont="1" applyFill="1" applyBorder="1" applyAlignment="1">
      <alignment horizontal="center" vertical="center" wrapText="1"/>
    </xf>
    <xf numFmtId="0" fontId="5" fillId="22" borderId="107" xfId="0" applyFont="1" applyFill="1" applyBorder="1" applyAlignment="1">
      <alignment horizontal="center" vertical="center" wrapText="1"/>
    </xf>
    <xf numFmtId="0" fontId="5" fillId="22" borderId="140" xfId="0" applyFont="1" applyFill="1" applyBorder="1" applyAlignment="1">
      <alignment horizontal="center" vertical="center" wrapText="1"/>
    </xf>
    <xf numFmtId="0" fontId="5" fillId="43" borderId="42" xfId="0" applyFont="1" applyFill="1" applyBorder="1" applyAlignment="1">
      <alignment horizontal="center" vertical="center" wrapText="1"/>
    </xf>
    <xf numFmtId="0" fontId="5" fillId="43" borderId="82" xfId="0" applyFont="1" applyFill="1" applyBorder="1" applyAlignment="1">
      <alignment horizontal="center" vertical="center" wrapText="1"/>
    </xf>
    <xf numFmtId="167" fontId="92" fillId="43" borderId="25" xfId="0" applyNumberFormat="1" applyFont="1" applyFill="1" applyBorder="1" applyAlignment="1">
      <alignment horizontal="center" wrapText="1"/>
    </xf>
    <xf numFmtId="167" fontId="92" fillId="43" borderId="54" xfId="0" applyNumberFormat="1" applyFont="1" applyFill="1" applyBorder="1" applyAlignment="1">
      <alignment horizontal="center" wrapText="1"/>
    </xf>
    <xf numFmtId="0" fontId="26" fillId="43" borderId="42" xfId="0" applyFont="1" applyFill="1" applyBorder="1" applyAlignment="1">
      <alignment horizontal="center" wrapText="1"/>
    </xf>
    <xf numFmtId="0" fontId="26" fillId="43" borderId="47" xfId="0" applyFont="1" applyFill="1" applyBorder="1" applyAlignment="1">
      <alignment horizontal="center" wrapText="1"/>
    </xf>
    <xf numFmtId="0" fontId="5" fillId="22" borderId="31" xfId="0" applyFont="1" applyFill="1" applyBorder="1" applyAlignment="1">
      <alignment horizontal="center" vertical="center" wrapText="1"/>
    </xf>
    <xf numFmtId="0" fontId="26" fillId="22" borderId="135" xfId="0" applyFont="1" applyFill="1" applyBorder="1" applyAlignment="1">
      <alignment horizontal="center" wrapText="1"/>
    </xf>
    <xf numFmtId="0" fontId="26" fillId="22" borderId="130" xfId="0" applyFont="1" applyFill="1" applyBorder="1" applyAlignment="1">
      <alignment horizontal="center" wrapText="1"/>
    </xf>
    <xf numFmtId="0" fontId="26" fillId="22" borderId="131" xfId="0" applyFont="1" applyFill="1" applyBorder="1" applyAlignment="1">
      <alignment horizont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vertical="center" wrapText="1"/>
    </xf>
    <xf numFmtId="3" fontId="20" fillId="0" borderId="37" xfId="0" applyNumberFormat="1" applyFont="1" applyFill="1" applyBorder="1" applyAlignment="1">
      <alignment horizontal="right" vertical="center" wrapText="1"/>
    </xf>
    <xf numFmtId="3" fontId="20" fillId="0" borderId="38" xfId="0" applyNumberFormat="1" applyFont="1" applyFill="1" applyBorder="1" applyAlignment="1">
      <alignment horizontal="right" vertical="center" wrapText="1"/>
    </xf>
    <xf numFmtId="3" fontId="20" fillId="0" borderId="58" xfId="0" applyNumberFormat="1" applyFont="1" applyFill="1" applyBorder="1" applyAlignment="1">
      <alignment horizontal="right" vertical="center" wrapText="1"/>
    </xf>
    <xf numFmtId="0" fontId="0" fillId="13" borderId="117" xfId="0" applyFont="1" applyFill="1" applyBorder="1" applyAlignment="1">
      <alignment horizontal="center" vertical="center"/>
    </xf>
    <xf numFmtId="0" fontId="0" fillId="13" borderId="129" xfId="0" applyFont="1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/>
    </xf>
    <xf numFmtId="0" fontId="0" fillId="11" borderId="117" xfId="0" applyFont="1" applyFill="1" applyBorder="1" applyAlignment="1">
      <alignment horizontal="center" vertical="center"/>
    </xf>
    <xf numFmtId="0" fontId="0" fillId="11" borderId="129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6" fillId="56" borderId="42" xfId="113" applyFont="1" applyFill="1" applyBorder="1" applyAlignment="1">
      <alignment horizontal="left" vertical="center" wrapText="1"/>
      <protection/>
    </xf>
    <xf numFmtId="49" fontId="8" fillId="56" borderId="25" xfId="113" applyNumberFormat="1" applyFont="1" applyFill="1" applyBorder="1" applyAlignment="1">
      <alignment horizontal="center" vertical="center" wrapText="1" readingOrder="1"/>
      <protection/>
    </xf>
    <xf numFmtId="49" fontId="8" fillId="56" borderId="23" xfId="113" applyNumberFormat="1" applyFont="1" applyFill="1" applyBorder="1" applyAlignment="1">
      <alignment horizontal="center" vertical="center" wrapText="1" readingOrder="1"/>
      <protection/>
    </xf>
    <xf numFmtId="49" fontId="8" fillId="56" borderId="24" xfId="113" applyNumberFormat="1" applyFont="1" applyFill="1" applyBorder="1" applyAlignment="1">
      <alignment horizontal="center" vertical="center" wrapText="1" readingOrder="1"/>
      <protection/>
    </xf>
    <xf numFmtId="0" fontId="7" fillId="0" borderId="25" xfId="0" applyFont="1" applyBorder="1" applyAlignment="1">
      <alignment horizontal="center" vertical="center" wrapText="1" readingOrder="1"/>
    </xf>
    <xf numFmtId="0" fontId="7" fillId="0" borderId="23" xfId="0" applyFont="1" applyBorder="1" applyAlignment="1">
      <alignment horizontal="center" vertical="center" wrapText="1" readingOrder="1"/>
    </xf>
    <xf numFmtId="0" fontId="7" fillId="0" borderId="24" xfId="0" applyFont="1" applyBorder="1" applyAlignment="1">
      <alignment horizontal="center" vertical="center" wrapText="1" readingOrder="1"/>
    </xf>
    <xf numFmtId="3" fontId="10" fillId="43" borderId="25" xfId="0" applyNumberFormat="1" applyFont="1" applyFill="1" applyBorder="1" applyAlignment="1">
      <alignment horizontal="right" vertical="center"/>
    </xf>
    <xf numFmtId="3" fontId="10" fillId="43" borderId="23" xfId="0" applyNumberFormat="1" applyFont="1" applyFill="1" applyBorder="1" applyAlignment="1">
      <alignment horizontal="right" vertical="center"/>
    </xf>
    <xf numFmtId="0" fontId="10" fillId="43" borderId="23" xfId="0" applyFont="1" applyFill="1" applyBorder="1" applyAlignment="1">
      <alignment horizontal="right" vertical="center"/>
    </xf>
    <xf numFmtId="0" fontId="10" fillId="43" borderId="24" xfId="0" applyFont="1" applyFill="1" applyBorder="1" applyAlignment="1">
      <alignment horizontal="right" vertical="center"/>
    </xf>
    <xf numFmtId="3" fontId="20" fillId="0" borderId="25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22" fillId="43" borderId="25" xfId="0" applyNumberFormat="1" applyFont="1" applyFill="1" applyBorder="1" applyAlignment="1">
      <alignment horizontal="center" vertical="center" wrapText="1"/>
    </xf>
    <xf numFmtId="3" fontId="222" fillId="43" borderId="23" xfId="0" applyNumberFormat="1" applyFont="1" applyFill="1" applyBorder="1" applyAlignment="1">
      <alignment horizontal="center" vertical="center" wrapText="1"/>
    </xf>
    <xf numFmtId="3" fontId="222" fillId="43" borderId="24" xfId="0" applyNumberFormat="1" applyFont="1" applyFill="1" applyBorder="1" applyAlignment="1">
      <alignment horizontal="center" vertical="center" wrapText="1"/>
    </xf>
    <xf numFmtId="0" fontId="0" fillId="65" borderId="117" xfId="0" applyFont="1" applyFill="1" applyBorder="1" applyAlignment="1">
      <alignment horizontal="center" vertical="center"/>
    </xf>
    <xf numFmtId="0" fontId="0" fillId="65" borderId="129" xfId="0" applyFont="1" applyFill="1" applyBorder="1" applyAlignment="1">
      <alignment horizontal="center" vertical="center"/>
    </xf>
    <xf numFmtId="0" fontId="0" fillId="65" borderId="20" xfId="0" applyFont="1" applyFill="1" applyBorder="1" applyAlignment="1">
      <alignment horizontal="center" vertical="center"/>
    </xf>
    <xf numFmtId="0" fontId="6" fillId="56" borderId="28" xfId="113" applyFont="1" applyFill="1" applyBorder="1" applyAlignment="1">
      <alignment horizontal="left" vertical="center" wrapText="1"/>
      <protection/>
    </xf>
    <xf numFmtId="0" fontId="42" fillId="0" borderId="25" xfId="0" applyFont="1" applyBorder="1" applyAlignment="1">
      <alignment horizontal="center" vertical="center" wrapText="1" readingOrder="1"/>
    </xf>
    <xf numFmtId="0" fontId="42" fillId="0" borderId="23" xfId="0" applyFont="1" applyBorder="1" applyAlignment="1">
      <alignment horizontal="center" vertical="center" wrapText="1" readingOrder="1"/>
    </xf>
    <xf numFmtId="49" fontId="8" fillId="0" borderId="25" xfId="113" applyNumberFormat="1" applyFont="1" applyBorder="1" applyAlignment="1">
      <alignment horizontal="center" vertical="center" wrapText="1" readingOrder="1"/>
      <protection/>
    </xf>
    <xf numFmtId="49" fontId="8" fillId="0" borderId="23" xfId="113" applyNumberFormat="1" applyFont="1" applyBorder="1" applyAlignment="1">
      <alignment horizontal="center" vertical="center" wrapText="1" readingOrder="1"/>
      <protection/>
    </xf>
    <xf numFmtId="0" fontId="42" fillId="0" borderId="42" xfId="113" applyFont="1" applyBorder="1" applyAlignment="1">
      <alignment horizontal="center" vertical="center" wrapText="1" readingOrder="1"/>
      <protection/>
    </xf>
    <xf numFmtId="0" fontId="0" fillId="13" borderId="117" xfId="0" applyFont="1" applyFill="1" applyBorder="1" applyAlignment="1">
      <alignment horizontal="center" vertical="center" wrapText="1"/>
    </xf>
    <xf numFmtId="0" fontId="0" fillId="13" borderId="129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 wrapText="1"/>
    </xf>
    <xf numFmtId="49" fontId="8" fillId="0" borderId="24" xfId="113" applyNumberFormat="1" applyFont="1" applyBorder="1" applyAlignment="1">
      <alignment horizontal="center" vertical="center" wrapText="1" readingOrder="1"/>
      <protection/>
    </xf>
    <xf numFmtId="3" fontId="71" fillId="43" borderId="25" xfId="0" applyNumberFormat="1" applyFont="1" applyFill="1" applyBorder="1" applyAlignment="1">
      <alignment horizontal="right" vertical="center" wrapText="1"/>
    </xf>
    <xf numFmtId="3" fontId="71" fillId="43" borderId="23" xfId="0" applyNumberFormat="1" applyFont="1" applyFill="1" applyBorder="1" applyAlignment="1">
      <alignment horizontal="right" vertical="center" wrapText="1"/>
    </xf>
    <xf numFmtId="3" fontId="71" fillId="43" borderId="24" xfId="0" applyNumberFormat="1" applyFont="1" applyFill="1" applyBorder="1" applyAlignment="1">
      <alignment horizontal="right" vertical="center" wrapText="1"/>
    </xf>
    <xf numFmtId="0" fontId="7" fillId="0" borderId="42" xfId="113" applyFont="1" applyBorder="1" applyAlignment="1">
      <alignment horizontal="center" vertical="center" wrapText="1" readingOrder="1"/>
      <protection/>
    </xf>
    <xf numFmtId="3" fontId="92" fillId="0" borderId="23" xfId="0" applyNumberFormat="1" applyFont="1" applyFill="1" applyBorder="1" applyAlignment="1">
      <alignment horizontal="right" vertical="center" wrapText="1"/>
    </xf>
    <xf numFmtId="3" fontId="92" fillId="0" borderId="24" xfId="0" applyNumberFormat="1" applyFont="1" applyFill="1" applyBorder="1" applyAlignment="1">
      <alignment horizontal="right" vertical="center" wrapText="1"/>
    </xf>
    <xf numFmtId="0" fontId="8" fillId="56" borderId="28" xfId="113" applyFont="1" applyFill="1" applyBorder="1" applyAlignment="1">
      <alignment horizontal="left" vertical="center" wrapText="1"/>
      <protection/>
    </xf>
    <xf numFmtId="0" fontId="8" fillId="0" borderId="25" xfId="113" applyFont="1" applyBorder="1" applyAlignment="1">
      <alignment horizontal="center" vertical="center" wrapText="1" readingOrder="1"/>
      <protection/>
    </xf>
    <xf numFmtId="0" fontId="8" fillId="0" borderId="23" xfId="113" applyFont="1" applyBorder="1" applyAlignment="1">
      <alignment horizontal="center" vertical="center" wrapText="1" readingOrder="1"/>
      <protection/>
    </xf>
    <xf numFmtId="0" fontId="8" fillId="0" borderId="24" xfId="113" applyFont="1" applyBorder="1" applyAlignment="1">
      <alignment horizontal="center" vertical="center" wrapText="1" readingOrder="1"/>
      <protection/>
    </xf>
    <xf numFmtId="0" fontId="0" fillId="41" borderId="117" xfId="0" applyFont="1" applyFill="1" applyBorder="1" applyAlignment="1">
      <alignment horizontal="center" vertical="center"/>
    </xf>
    <xf numFmtId="0" fontId="0" fillId="41" borderId="129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166" fontId="15" fillId="0" borderId="25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8" fillId="41" borderId="117" xfId="0" applyFont="1" applyFill="1" applyBorder="1" applyAlignment="1">
      <alignment horizontal="center" vertical="center" wrapText="1"/>
    </xf>
    <xf numFmtId="0" fontId="8" fillId="41" borderId="12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3" fontId="19" fillId="0" borderId="25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13" fillId="0" borderId="25" xfId="0" applyFont="1" applyBorder="1" applyAlignment="1">
      <alignment horizontal="center" vertical="center" wrapText="1"/>
    </xf>
    <xf numFmtId="0" fontId="113" fillId="0" borderId="23" xfId="0" applyFont="1" applyBorder="1" applyAlignment="1">
      <alignment horizontal="center" vertical="center" wrapText="1"/>
    </xf>
    <xf numFmtId="0" fontId="113" fillId="0" borderId="54" xfId="0" applyFont="1" applyBorder="1" applyAlignment="1">
      <alignment horizontal="center" vertical="center" wrapText="1"/>
    </xf>
    <xf numFmtId="166" fontId="113" fillId="0" borderId="25" xfId="0" applyNumberFormat="1" applyFont="1" applyBorder="1" applyAlignment="1">
      <alignment horizontal="center" vertical="center" wrapText="1"/>
    </xf>
    <xf numFmtId="166" fontId="113" fillId="0" borderId="23" xfId="0" applyNumberFormat="1" applyFont="1" applyBorder="1" applyAlignment="1">
      <alignment horizontal="center" vertical="center" wrapText="1"/>
    </xf>
    <xf numFmtId="166" fontId="113" fillId="0" borderId="5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3" fontId="20" fillId="43" borderId="67" xfId="0" applyNumberFormat="1" applyFont="1" applyFill="1" applyBorder="1" applyAlignment="1">
      <alignment horizontal="right" vertical="center" wrapText="1"/>
    </xf>
    <xf numFmtId="3" fontId="19" fillId="43" borderId="25" xfId="0" applyNumberFormat="1" applyFont="1" applyFill="1" applyBorder="1" applyAlignment="1">
      <alignment vertical="center" wrapText="1"/>
    </xf>
    <xf numFmtId="3" fontId="19" fillId="43" borderId="23" xfId="0" applyNumberFormat="1" applyFont="1" applyFill="1" applyBorder="1" applyAlignment="1">
      <alignment vertical="center" wrapText="1"/>
    </xf>
    <xf numFmtId="3" fontId="19" fillId="43" borderId="54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71" fillId="43" borderId="54" xfId="0" applyNumberFormat="1" applyFont="1" applyFill="1" applyBorder="1" applyAlignment="1">
      <alignment horizontal="right" vertical="center" wrapText="1"/>
    </xf>
    <xf numFmtId="3" fontId="133" fillId="43" borderId="123" xfId="0" applyNumberFormat="1" applyFont="1" applyFill="1" applyBorder="1" applyAlignment="1">
      <alignment horizontal="right" vertical="center"/>
    </xf>
    <xf numFmtId="3" fontId="133" fillId="43" borderId="40" xfId="0" applyNumberFormat="1" applyFont="1" applyFill="1" applyBorder="1" applyAlignment="1">
      <alignment horizontal="right" vertical="center"/>
    </xf>
    <xf numFmtId="3" fontId="16" fillId="43" borderId="23" xfId="0" applyNumberFormat="1" applyFont="1" applyFill="1" applyBorder="1" applyAlignment="1">
      <alignment horizontal="right" vertical="center"/>
    </xf>
    <xf numFmtId="3" fontId="16" fillId="43" borderId="40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27" fillId="43" borderId="38" xfId="0" applyNumberFormat="1" applyFont="1" applyFill="1" applyBorder="1" applyAlignment="1">
      <alignment horizontal="right" vertical="center"/>
    </xf>
    <xf numFmtId="3" fontId="27" fillId="43" borderId="39" xfId="0" applyNumberFormat="1" applyFont="1" applyFill="1" applyBorder="1" applyAlignment="1">
      <alignment horizontal="right" vertical="center"/>
    </xf>
    <xf numFmtId="3" fontId="10" fillId="22" borderId="30" xfId="0" applyNumberFormat="1" applyFont="1" applyFill="1" applyBorder="1" applyAlignment="1">
      <alignment horizontal="right" vertical="center"/>
    </xf>
    <xf numFmtId="3" fontId="10" fillId="22" borderId="29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vertical="center" wrapText="1"/>
    </xf>
    <xf numFmtId="3" fontId="19" fillId="0" borderId="54" xfId="0" applyNumberFormat="1" applyFont="1" applyFill="1" applyBorder="1" applyAlignment="1">
      <alignment vertical="center" wrapText="1"/>
    </xf>
    <xf numFmtId="3" fontId="20" fillId="0" borderId="67" xfId="0" applyNumberFormat="1" applyFont="1" applyFill="1" applyBorder="1" applyAlignment="1">
      <alignment horizontal="right" vertical="center" wrapText="1"/>
    </xf>
    <xf numFmtId="3" fontId="27" fillId="22" borderId="48" xfId="0" applyNumberFormat="1" applyFont="1" applyFill="1" applyBorder="1" applyAlignment="1">
      <alignment horizontal="right" vertical="center"/>
    </xf>
    <xf numFmtId="3" fontId="27" fillId="22" borderId="69" xfId="0" applyNumberFormat="1" applyFont="1" applyFill="1" applyBorder="1" applyAlignment="1">
      <alignment horizontal="right" vertical="center"/>
    </xf>
    <xf numFmtId="3" fontId="11" fillId="22" borderId="23" xfId="0" applyNumberFormat="1" applyFont="1" applyFill="1" applyBorder="1" applyAlignment="1">
      <alignment horizontal="right" vertical="center"/>
    </xf>
    <xf numFmtId="3" fontId="11" fillId="22" borderId="40" xfId="0" applyNumberFormat="1" applyFont="1" applyFill="1" applyBorder="1" applyAlignment="1">
      <alignment horizontal="right" vertical="center"/>
    </xf>
    <xf numFmtId="3" fontId="109" fillId="22" borderId="123" xfId="0" applyNumberFormat="1" applyFont="1" applyFill="1" applyBorder="1" applyAlignment="1">
      <alignment horizontal="right" vertical="center"/>
    </xf>
    <xf numFmtId="3" fontId="109" fillId="22" borderId="40" xfId="0" applyNumberFormat="1" applyFont="1" applyFill="1" applyBorder="1" applyAlignment="1">
      <alignment horizontal="right" vertical="center"/>
    </xf>
    <xf numFmtId="3" fontId="10" fillId="43" borderId="58" xfId="0" applyNumberFormat="1" applyFont="1" applyFill="1" applyBorder="1" applyAlignment="1">
      <alignment horizontal="right" vertical="center"/>
    </xf>
    <xf numFmtId="3" fontId="10" fillId="43" borderId="45" xfId="0" applyNumberFormat="1" applyFont="1" applyFill="1" applyBorder="1" applyAlignment="1">
      <alignment horizontal="right" vertical="center"/>
    </xf>
    <xf numFmtId="3" fontId="123" fillId="43" borderId="23" xfId="0" applyNumberFormat="1" applyFont="1" applyFill="1" applyBorder="1" applyAlignment="1">
      <alignment horizontal="right" vertical="center"/>
    </xf>
    <xf numFmtId="3" fontId="123" fillId="43" borderId="40" xfId="0" applyNumberFormat="1" applyFont="1" applyFill="1" applyBorder="1" applyAlignment="1">
      <alignment horizontal="right" vertical="center"/>
    </xf>
    <xf numFmtId="3" fontId="73" fillId="43" borderId="123" xfId="0" applyNumberFormat="1" applyFont="1" applyFill="1" applyBorder="1" applyAlignment="1">
      <alignment horizontal="right" vertical="center"/>
    </xf>
    <xf numFmtId="3" fontId="73" fillId="43" borderId="40" xfId="0" applyNumberFormat="1" applyFont="1" applyFill="1" applyBorder="1" applyAlignment="1">
      <alignment horizontal="right" vertical="center"/>
    </xf>
    <xf numFmtId="3" fontId="26" fillId="39" borderId="25" xfId="0" applyNumberFormat="1" applyFont="1" applyFill="1" applyBorder="1" applyAlignment="1">
      <alignment horizontal="center" vertical="center" wrapText="1"/>
    </xf>
    <xf numFmtId="3" fontId="26" fillId="39" borderId="54" xfId="0" applyNumberFormat="1" applyFont="1" applyFill="1" applyBorder="1" applyAlignment="1">
      <alignment horizontal="center" vertical="center" wrapText="1"/>
    </xf>
    <xf numFmtId="3" fontId="6" fillId="39" borderId="58" xfId="0" applyNumberFormat="1" applyFont="1" applyFill="1" applyBorder="1" applyAlignment="1">
      <alignment horizontal="center" vertical="center"/>
    </xf>
    <xf numFmtId="3" fontId="6" fillId="39" borderId="51" xfId="0" applyNumberFormat="1" applyFont="1" applyFill="1" applyBorder="1" applyAlignment="1">
      <alignment horizontal="center" vertical="center"/>
    </xf>
    <xf numFmtId="3" fontId="20" fillId="39" borderId="25" xfId="0" applyNumberFormat="1" applyFont="1" applyFill="1" applyBorder="1" applyAlignment="1">
      <alignment horizontal="center" vertical="center" wrapText="1"/>
    </xf>
    <xf numFmtId="3" fontId="20" fillId="39" borderId="54" xfId="0" applyNumberFormat="1" applyFont="1" applyFill="1" applyBorder="1" applyAlignment="1">
      <alignment horizontal="center" vertical="center" wrapText="1"/>
    </xf>
    <xf numFmtId="3" fontId="6" fillId="39" borderId="25" xfId="0" applyNumberFormat="1" applyFont="1" applyFill="1" applyBorder="1" applyAlignment="1">
      <alignment horizontal="center" vertical="center" wrapText="1"/>
    </xf>
    <xf numFmtId="3" fontId="6" fillId="39" borderId="54" xfId="0" applyNumberFormat="1" applyFont="1" applyFill="1" applyBorder="1" applyAlignment="1">
      <alignment horizontal="center" vertical="center" wrapText="1"/>
    </xf>
    <xf numFmtId="3" fontId="16" fillId="39" borderId="60" xfId="0" applyNumberFormat="1" applyFont="1" applyFill="1" applyBorder="1" applyAlignment="1">
      <alignment horizontal="center" vertical="center" wrapText="1"/>
    </xf>
    <xf numFmtId="3" fontId="16" fillId="39" borderId="61" xfId="0" applyNumberFormat="1" applyFont="1" applyFill="1" applyBorder="1" applyAlignment="1">
      <alignment horizontal="center" vertical="center" wrapText="1"/>
    </xf>
    <xf numFmtId="0" fontId="14" fillId="55" borderId="109" xfId="0" applyFont="1" applyFill="1" applyBorder="1" applyAlignment="1">
      <alignment horizontal="left" vertical="center"/>
    </xf>
    <xf numFmtId="0" fontId="14" fillId="55" borderId="126" xfId="0" applyFont="1" applyFill="1" applyBorder="1" applyAlignment="1">
      <alignment horizontal="left" vertical="center"/>
    </xf>
    <xf numFmtId="3" fontId="131" fillId="39" borderId="25" xfId="0" applyNumberFormat="1" applyFont="1" applyFill="1" applyBorder="1" applyAlignment="1">
      <alignment horizontal="center" vertical="center" wrapText="1"/>
    </xf>
    <xf numFmtId="3" fontId="131" fillId="39" borderId="54" xfId="0" applyNumberFormat="1" applyFont="1" applyFill="1" applyBorder="1" applyAlignment="1">
      <alignment horizontal="center" vertical="center" wrapText="1"/>
    </xf>
    <xf numFmtId="49" fontId="15" fillId="41" borderId="62" xfId="0" applyNumberFormat="1" applyFont="1" applyFill="1" applyBorder="1" applyAlignment="1">
      <alignment horizontal="left" vertical="center" wrapText="1"/>
    </xf>
    <xf numFmtId="49" fontId="15" fillId="41" borderId="47" xfId="0" applyNumberFormat="1" applyFont="1" applyFill="1" applyBorder="1" applyAlignment="1">
      <alignment horizontal="left" vertical="center" wrapText="1"/>
    </xf>
    <xf numFmtId="49" fontId="15" fillId="41" borderId="70" xfId="0" applyNumberFormat="1" applyFont="1" applyFill="1" applyBorder="1" applyAlignment="1">
      <alignment horizontal="left" vertical="center" wrapText="1"/>
    </xf>
    <xf numFmtId="0" fontId="14" fillId="55" borderId="29" xfId="0" applyFont="1" applyFill="1" applyBorder="1" applyAlignment="1">
      <alignment horizontal="left" vertical="center"/>
    </xf>
    <xf numFmtId="0" fontId="14" fillId="55" borderId="122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55" borderId="50" xfId="0" applyFont="1" applyFill="1" applyBorder="1" applyAlignment="1">
      <alignment horizontal="left" vertical="center"/>
    </xf>
    <xf numFmtId="0" fontId="23" fillId="55" borderId="51" xfId="0" applyFont="1" applyFill="1" applyBorder="1" applyAlignment="1">
      <alignment horizontal="left" vertical="center"/>
    </xf>
    <xf numFmtId="0" fontId="23" fillId="55" borderId="52" xfId="0" applyFont="1" applyFill="1" applyBorder="1" applyAlignment="1">
      <alignment horizontal="left" vertical="center"/>
    </xf>
    <xf numFmtId="0" fontId="90" fillId="0" borderId="63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6" fillId="39" borderId="86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118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3" fontId="6" fillId="39" borderId="24" xfId="0" applyNumberFormat="1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left" vertical="center" wrapText="1"/>
    </xf>
    <xf numFmtId="0" fontId="8" fillId="41" borderId="0" xfId="0" applyFont="1" applyFill="1" applyBorder="1" applyAlignment="1">
      <alignment horizontal="left" vertical="center"/>
    </xf>
    <xf numFmtId="0" fontId="8" fillId="41" borderId="43" xfId="0" applyFont="1" applyFill="1" applyBorder="1" applyAlignment="1">
      <alignment horizontal="left" vertical="center"/>
    </xf>
    <xf numFmtId="3" fontId="6" fillId="39" borderId="42" xfId="0" applyNumberFormat="1" applyFont="1" applyFill="1" applyBorder="1" applyAlignment="1">
      <alignment horizontal="center" vertical="center"/>
    </xf>
    <xf numFmtId="3" fontId="6" fillId="39" borderId="47" xfId="0" applyNumberFormat="1" applyFont="1" applyFill="1" applyBorder="1" applyAlignment="1">
      <alignment horizontal="center" vertical="center"/>
    </xf>
    <xf numFmtId="3" fontId="6" fillId="39" borderId="70" xfId="0" applyNumberFormat="1" applyFont="1" applyFill="1" applyBorder="1" applyAlignment="1">
      <alignment horizontal="center" vertical="center"/>
    </xf>
    <xf numFmtId="49" fontId="23" fillId="55" borderId="108" xfId="0" applyNumberFormat="1" applyFont="1" applyFill="1" applyBorder="1" applyAlignment="1">
      <alignment horizontal="left" vertical="center"/>
    </xf>
    <xf numFmtId="49" fontId="23" fillId="55" borderId="130" xfId="0" applyNumberFormat="1" applyFont="1" applyFill="1" applyBorder="1" applyAlignment="1">
      <alignment horizontal="left" vertical="center"/>
    </xf>
    <xf numFmtId="49" fontId="23" fillId="55" borderId="131" xfId="0" applyNumberFormat="1" applyFont="1" applyFill="1" applyBorder="1" applyAlignment="1">
      <alignment horizontal="left" vertical="center"/>
    </xf>
    <xf numFmtId="0" fontId="89" fillId="0" borderId="55" xfId="0" applyFont="1" applyBorder="1" applyAlignment="1">
      <alignment horizontal="center" vertical="center"/>
    </xf>
    <xf numFmtId="0" fontId="89" fillId="0" borderId="107" xfId="0" applyFont="1" applyBorder="1" applyAlignment="1">
      <alignment horizontal="center" vertical="center"/>
    </xf>
    <xf numFmtId="0" fontId="89" fillId="0" borderId="140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90" fillId="0" borderId="132" xfId="0" applyFont="1" applyBorder="1" applyAlignment="1">
      <alignment horizontal="center" vertical="center"/>
    </xf>
    <xf numFmtId="0" fontId="21" fillId="41" borderId="30" xfId="0" applyFont="1" applyFill="1" applyBorder="1" applyAlignment="1">
      <alignment horizontal="center" vertical="center" wrapText="1"/>
    </xf>
    <xf numFmtId="0" fontId="21" fillId="41" borderId="0" xfId="0" applyFont="1" applyFill="1" applyBorder="1" applyAlignment="1">
      <alignment horizontal="center" vertical="center" wrapText="1"/>
    </xf>
    <xf numFmtId="0" fontId="21" fillId="41" borderId="43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wrapText="1"/>
    </xf>
    <xf numFmtId="0" fontId="6" fillId="38" borderId="0" xfId="0" applyFont="1" applyFill="1" applyAlignment="1">
      <alignment horizontal="center" wrapText="1"/>
    </xf>
    <xf numFmtId="0" fontId="24" fillId="38" borderId="55" xfId="0" applyFont="1" applyFill="1" applyBorder="1" applyAlignment="1">
      <alignment horizontal="center"/>
    </xf>
    <xf numFmtId="0" fontId="24" fillId="38" borderId="107" xfId="0" applyFont="1" applyFill="1" applyBorder="1" applyAlignment="1">
      <alignment horizontal="center"/>
    </xf>
    <xf numFmtId="0" fontId="24" fillId="38" borderId="140" xfId="0" applyFont="1" applyFill="1" applyBorder="1" applyAlignment="1">
      <alignment horizontal="center"/>
    </xf>
    <xf numFmtId="0" fontId="24" fillId="38" borderId="30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24" fillId="38" borderId="43" xfId="0" applyFont="1" applyFill="1" applyBorder="1" applyAlignment="1">
      <alignment horizontal="center"/>
    </xf>
    <xf numFmtId="3" fontId="6" fillId="22" borderId="42" xfId="0" applyNumberFormat="1" applyFont="1" applyFill="1" applyBorder="1" applyAlignment="1">
      <alignment horizontal="center" vertical="center"/>
    </xf>
    <xf numFmtId="3" fontId="6" fillId="22" borderId="47" xfId="0" applyNumberFormat="1" applyFont="1" applyFill="1" applyBorder="1" applyAlignment="1">
      <alignment horizontal="center" vertical="center"/>
    </xf>
    <xf numFmtId="3" fontId="6" fillId="22" borderId="70" xfId="0" applyNumberFormat="1" applyFont="1" applyFill="1" applyBorder="1" applyAlignment="1">
      <alignment horizontal="center" vertical="center"/>
    </xf>
    <xf numFmtId="3" fontId="6" fillId="22" borderId="58" xfId="0" applyNumberFormat="1" applyFont="1" applyFill="1" applyBorder="1" applyAlignment="1">
      <alignment horizontal="center" vertical="center"/>
    </xf>
    <xf numFmtId="3" fontId="6" fillId="22" borderId="51" xfId="0" applyNumberFormat="1" applyFont="1" applyFill="1" applyBorder="1" applyAlignment="1">
      <alignment horizontal="center" vertical="center"/>
    </xf>
    <xf numFmtId="3" fontId="6" fillId="22" borderId="25" xfId="0" applyNumberFormat="1" applyFont="1" applyFill="1" applyBorder="1" applyAlignment="1">
      <alignment horizontal="center" vertical="center" wrapText="1"/>
    </xf>
    <xf numFmtId="3" fontId="6" fillId="22" borderId="54" xfId="0" applyNumberFormat="1" applyFont="1" applyFill="1" applyBorder="1" applyAlignment="1">
      <alignment horizontal="center" vertical="center" wrapText="1"/>
    </xf>
    <xf numFmtId="3" fontId="16" fillId="22" borderId="60" xfId="0" applyNumberFormat="1" applyFont="1" applyFill="1" applyBorder="1" applyAlignment="1">
      <alignment horizontal="center" vertical="center" wrapText="1"/>
    </xf>
    <xf numFmtId="3" fontId="16" fillId="22" borderId="61" xfId="0" applyNumberFormat="1" applyFont="1" applyFill="1" applyBorder="1" applyAlignment="1">
      <alignment horizontal="center" vertical="center" wrapText="1"/>
    </xf>
    <xf numFmtId="0" fontId="161" fillId="0" borderId="0" xfId="0" applyFont="1" applyAlignment="1">
      <alignment horizontal="center" vertical="center" wrapText="1"/>
    </xf>
    <xf numFmtId="0" fontId="161" fillId="0" borderId="0" xfId="0" applyFont="1" applyAlignment="1">
      <alignment horizontal="center" vertical="center"/>
    </xf>
    <xf numFmtId="165" fontId="8" fillId="0" borderId="29" xfId="0" applyNumberFormat="1" applyFont="1" applyBorder="1" applyAlignment="1">
      <alignment horizontal="center"/>
    </xf>
    <xf numFmtId="165" fontId="8" fillId="0" borderId="122" xfId="0" applyNumberFormat="1" applyFont="1" applyBorder="1" applyAlignment="1">
      <alignment horizontal="center"/>
    </xf>
    <xf numFmtId="165" fontId="8" fillId="0" borderId="62" xfId="0" applyNumberFormat="1" applyFont="1" applyBorder="1" applyAlignment="1">
      <alignment horizontal="right"/>
    </xf>
    <xf numFmtId="165" fontId="8" fillId="0" borderId="82" xfId="0" applyNumberFormat="1" applyFont="1" applyBorder="1" applyAlignment="1">
      <alignment horizontal="right"/>
    </xf>
    <xf numFmtId="0" fontId="23" fillId="0" borderId="90" xfId="0" applyFont="1" applyFill="1" applyBorder="1" applyAlignment="1">
      <alignment horizontal="left"/>
    </xf>
    <xf numFmtId="0" fontId="23" fillId="0" borderId="77" xfId="0" applyFont="1" applyFill="1" applyBorder="1" applyAlignment="1">
      <alignment horizontal="left"/>
    </xf>
    <xf numFmtId="0" fontId="23" fillId="0" borderId="141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230" fillId="0" borderId="62" xfId="0" applyFont="1" applyFill="1" applyBorder="1" applyAlignment="1">
      <alignment horizontal="left"/>
    </xf>
    <xf numFmtId="0" fontId="230" fillId="0" borderId="47" xfId="0" applyFont="1" applyFill="1" applyBorder="1" applyAlignment="1">
      <alignment horizontal="left"/>
    </xf>
    <xf numFmtId="0" fontId="23" fillId="0" borderId="89" xfId="0" applyFont="1" applyFill="1" applyBorder="1" applyAlignment="1">
      <alignment horizontal="left"/>
    </xf>
    <xf numFmtId="0" fontId="23" fillId="0" borderId="73" xfId="0" applyFont="1" applyFill="1" applyBorder="1" applyAlignment="1">
      <alignment horizontal="left"/>
    </xf>
    <xf numFmtId="0" fontId="23" fillId="0" borderId="142" xfId="0" applyFont="1" applyFill="1" applyBorder="1" applyAlignment="1">
      <alignment horizontal="left"/>
    </xf>
    <xf numFmtId="165" fontId="8" fillId="0" borderId="63" xfId="0" applyNumberFormat="1" applyFont="1" applyBorder="1" applyAlignment="1">
      <alignment horizontal="center"/>
    </xf>
    <xf numFmtId="165" fontId="8" fillId="0" borderId="91" xfId="0" applyNumberFormat="1" applyFont="1" applyBorder="1" applyAlignment="1">
      <alignment horizontal="center"/>
    </xf>
    <xf numFmtId="3" fontId="250" fillId="10" borderId="117" xfId="0" applyNumberFormat="1" applyFont="1" applyFill="1" applyBorder="1" applyAlignment="1">
      <alignment horizontal="center" vertical="center" wrapText="1"/>
    </xf>
    <xf numFmtId="3" fontId="250" fillId="10" borderId="87" xfId="0" applyNumberFormat="1" applyFont="1" applyFill="1" applyBorder="1" applyAlignment="1">
      <alignment horizontal="center" vertical="center" wrapText="1"/>
    </xf>
    <xf numFmtId="3" fontId="216" fillId="43" borderId="104" xfId="0" applyNumberFormat="1" applyFont="1" applyFill="1" applyBorder="1" applyAlignment="1">
      <alignment horizontal="center" vertical="center" wrapText="1"/>
    </xf>
    <xf numFmtId="3" fontId="216" fillId="43" borderId="25" xfId="0" applyNumberFormat="1" applyFont="1" applyFill="1" applyBorder="1" applyAlignment="1">
      <alignment horizontal="center" vertical="center" wrapText="1"/>
    </xf>
    <xf numFmtId="3" fontId="216" fillId="43" borderId="27" xfId="0" applyNumberFormat="1" applyFont="1" applyFill="1" applyBorder="1" applyAlignment="1">
      <alignment horizontal="center" vertical="center" wrapText="1"/>
    </xf>
    <xf numFmtId="3" fontId="250" fillId="12" borderId="117" xfId="0" applyNumberFormat="1" applyFont="1" applyFill="1" applyBorder="1" applyAlignment="1">
      <alignment horizontal="center" vertical="center" wrapText="1"/>
    </xf>
    <xf numFmtId="3" fontId="250" fillId="12" borderId="87" xfId="0" applyNumberFormat="1" applyFont="1" applyFill="1" applyBorder="1" applyAlignment="1">
      <alignment horizontal="center" vertical="center" wrapText="1"/>
    </xf>
    <xf numFmtId="3" fontId="10" fillId="12" borderId="58" xfId="0" applyNumberFormat="1" applyFont="1" applyFill="1" applyBorder="1" applyAlignment="1">
      <alignment horizontal="center" vertical="center"/>
    </xf>
    <xf numFmtId="3" fontId="10" fillId="12" borderId="45" xfId="0" applyNumberFormat="1" applyFont="1" applyFill="1" applyBorder="1" applyAlignment="1">
      <alignment horizontal="center" vertical="center"/>
    </xf>
    <xf numFmtId="3" fontId="27" fillId="43" borderId="23" xfId="0" applyNumberFormat="1" applyFont="1" applyFill="1" applyBorder="1" applyAlignment="1">
      <alignment horizontal="right" vertical="center"/>
    </xf>
    <xf numFmtId="3" fontId="27" fillId="43" borderId="40" xfId="0" applyNumberFormat="1" applyFont="1" applyFill="1" applyBorder="1" applyAlignment="1">
      <alignment horizontal="right" vertical="center"/>
    </xf>
    <xf numFmtId="3" fontId="10" fillId="22" borderId="58" xfId="0" applyNumberFormat="1" applyFont="1" applyFill="1" applyBorder="1" applyAlignment="1">
      <alignment horizontal="right" vertical="center"/>
    </xf>
    <xf numFmtId="3" fontId="10" fillId="22" borderId="45" xfId="0" applyNumberFormat="1" applyFont="1" applyFill="1" applyBorder="1" applyAlignment="1">
      <alignment horizontal="right" vertical="center"/>
    </xf>
    <xf numFmtId="3" fontId="158" fillId="22" borderId="23" xfId="0" applyNumberFormat="1" applyFont="1" applyFill="1" applyBorder="1" applyAlignment="1">
      <alignment horizontal="right" vertical="center"/>
    </xf>
    <xf numFmtId="3" fontId="158" fillId="22" borderId="40" xfId="0" applyNumberFormat="1" applyFont="1" applyFill="1" applyBorder="1" applyAlignment="1">
      <alignment horizontal="right" vertical="center"/>
    </xf>
    <xf numFmtId="3" fontId="33" fillId="22" borderId="23" xfId="0" applyNumberFormat="1" applyFont="1" applyFill="1" applyBorder="1" applyAlignment="1">
      <alignment horizontal="right" vertical="center"/>
    </xf>
    <xf numFmtId="3" fontId="33" fillId="22" borderId="40" xfId="0" applyNumberFormat="1" applyFont="1" applyFill="1" applyBorder="1" applyAlignment="1">
      <alignment horizontal="right" vertical="center"/>
    </xf>
    <xf numFmtId="3" fontId="11" fillId="43" borderId="23" xfId="0" applyNumberFormat="1" applyFont="1" applyFill="1" applyBorder="1" applyAlignment="1">
      <alignment horizontal="right" vertical="center"/>
    </xf>
    <xf numFmtId="3" fontId="11" fillId="43" borderId="40" xfId="0" applyNumberFormat="1" applyFont="1" applyFill="1" applyBorder="1" applyAlignment="1">
      <alignment horizontal="right" vertical="center"/>
    </xf>
    <xf numFmtId="3" fontId="10" fillId="10" borderId="59" xfId="0" applyNumberFormat="1" applyFont="1" applyFill="1" applyBorder="1" applyAlignment="1">
      <alignment horizontal="right" vertical="center" wrapText="1"/>
    </xf>
    <xf numFmtId="3" fontId="10" fillId="10" borderId="30" xfId="0" applyNumberFormat="1" applyFont="1" applyFill="1" applyBorder="1" applyAlignment="1">
      <alignment horizontal="right" vertical="center" wrapText="1"/>
    </xf>
    <xf numFmtId="3" fontId="10" fillId="10" borderId="31" xfId="0" applyNumberFormat="1" applyFont="1" applyFill="1" applyBorder="1" applyAlignment="1">
      <alignment horizontal="right" vertical="center" wrapText="1"/>
    </xf>
    <xf numFmtId="3" fontId="11" fillId="10" borderId="37" xfId="0" applyNumberFormat="1" applyFont="1" applyFill="1" applyBorder="1" applyAlignment="1">
      <alignment horizontal="right" vertical="center" wrapText="1"/>
    </xf>
    <xf numFmtId="3" fontId="11" fillId="10" borderId="38" xfId="0" applyNumberFormat="1" applyFont="1" applyFill="1" applyBorder="1" applyAlignment="1">
      <alignment horizontal="right" vertical="center" wrapText="1"/>
    </xf>
    <xf numFmtId="3" fontId="11" fillId="10" borderId="67" xfId="0" applyNumberFormat="1" applyFont="1" applyFill="1" applyBorder="1" applyAlignment="1">
      <alignment horizontal="right" vertical="center" wrapText="1"/>
    </xf>
    <xf numFmtId="3" fontId="16" fillId="10" borderId="37" xfId="0" applyNumberFormat="1" applyFont="1" applyFill="1" applyBorder="1" applyAlignment="1">
      <alignment horizontal="right" vertical="center" wrapText="1"/>
    </xf>
    <xf numFmtId="3" fontId="16" fillId="10" borderId="38" xfId="0" applyNumberFormat="1" applyFont="1" applyFill="1" applyBorder="1" applyAlignment="1">
      <alignment horizontal="right" vertical="center" wrapText="1"/>
    </xf>
    <xf numFmtId="3" fontId="16" fillId="10" borderId="67" xfId="0" applyNumberFormat="1" applyFont="1" applyFill="1" applyBorder="1" applyAlignment="1">
      <alignment horizontal="right" vertical="center" wrapText="1"/>
    </xf>
    <xf numFmtId="3" fontId="33" fillId="10" borderId="60" xfId="0" applyNumberFormat="1" applyFont="1" applyFill="1" applyBorder="1" applyAlignment="1">
      <alignment horizontal="right" vertical="center" wrapText="1"/>
    </xf>
    <xf numFmtId="3" fontId="33" fillId="10" borderId="48" xfId="0" applyNumberFormat="1" applyFont="1" applyFill="1" applyBorder="1" applyAlignment="1">
      <alignment horizontal="right" vertical="center" wrapText="1"/>
    </xf>
    <xf numFmtId="3" fontId="33" fillId="10" borderId="61" xfId="0" applyNumberFormat="1" applyFont="1" applyFill="1" applyBorder="1" applyAlignment="1">
      <alignment horizontal="right" vertical="center" wrapText="1"/>
    </xf>
    <xf numFmtId="3" fontId="11" fillId="43" borderId="37" xfId="0" applyNumberFormat="1" applyFont="1" applyFill="1" applyBorder="1" applyAlignment="1">
      <alignment horizontal="right" vertical="center" wrapText="1"/>
    </xf>
    <xf numFmtId="3" fontId="11" fillId="43" borderId="38" xfId="0" applyNumberFormat="1" applyFont="1" applyFill="1" applyBorder="1" applyAlignment="1">
      <alignment horizontal="right" vertical="center" wrapText="1"/>
    </xf>
    <xf numFmtId="3" fontId="11" fillId="43" borderId="67" xfId="0" applyNumberFormat="1" applyFont="1" applyFill="1" applyBorder="1" applyAlignment="1">
      <alignment horizontal="right" vertical="center" wrapText="1"/>
    </xf>
    <xf numFmtId="3" fontId="16" fillId="12" borderId="54" xfId="0" applyNumberFormat="1" applyFont="1" applyFill="1" applyBorder="1" applyAlignment="1">
      <alignment horizontal="right" vertical="center" wrapText="1"/>
    </xf>
    <xf numFmtId="3" fontId="10" fillId="10" borderId="50" xfId="0" applyNumberFormat="1" applyFont="1" applyFill="1" applyBorder="1" applyAlignment="1">
      <alignment horizontal="right" vertical="center" wrapText="1"/>
    </xf>
    <xf numFmtId="3" fontId="11" fillId="10" borderId="58" xfId="0" applyNumberFormat="1" applyFont="1" applyFill="1" applyBorder="1" applyAlignment="1">
      <alignment horizontal="right" vertical="center" wrapText="1"/>
    </xf>
    <xf numFmtId="3" fontId="159" fillId="10" borderId="37" xfId="0" applyNumberFormat="1" applyFont="1" applyFill="1" applyBorder="1" applyAlignment="1">
      <alignment horizontal="right" vertical="center" wrapText="1"/>
    </xf>
    <xf numFmtId="3" fontId="159" fillId="10" borderId="38" xfId="0" applyNumberFormat="1" applyFont="1" applyFill="1" applyBorder="1" applyAlignment="1">
      <alignment horizontal="right" vertical="center" wrapText="1"/>
    </xf>
    <xf numFmtId="3" fontId="159" fillId="10" borderId="58" xfId="0" applyNumberFormat="1" applyFont="1" applyFill="1" applyBorder="1" applyAlignment="1">
      <alignment horizontal="right" vertical="center" wrapText="1"/>
    </xf>
    <xf numFmtId="3" fontId="16" fillId="10" borderId="58" xfId="0" applyNumberFormat="1" applyFont="1" applyFill="1" applyBorder="1" applyAlignment="1">
      <alignment horizontal="right" vertical="center" wrapText="1"/>
    </xf>
    <xf numFmtId="3" fontId="33" fillId="10" borderId="49" xfId="0" applyNumberFormat="1" applyFont="1" applyFill="1" applyBorder="1" applyAlignment="1">
      <alignment horizontal="right" vertical="center" wrapText="1"/>
    </xf>
    <xf numFmtId="3" fontId="11" fillId="43" borderId="25" xfId="0" applyNumberFormat="1" applyFont="1" applyFill="1" applyBorder="1" applyAlignment="1">
      <alignment horizontal="center" vertical="center" wrapText="1"/>
    </xf>
    <xf numFmtId="3" fontId="11" fillId="43" borderId="23" xfId="0" applyNumberFormat="1" applyFont="1" applyFill="1" applyBorder="1" applyAlignment="1">
      <alignment horizontal="center" vertical="center" wrapText="1"/>
    </xf>
    <xf numFmtId="3" fontId="11" fillId="43" borderId="24" xfId="0" applyNumberFormat="1" applyFont="1" applyFill="1" applyBorder="1" applyAlignment="1">
      <alignment horizontal="center" vertical="center" wrapText="1"/>
    </xf>
    <xf numFmtId="3" fontId="10" fillId="10" borderId="117" xfId="0" applyNumberFormat="1" applyFont="1" applyFill="1" applyBorder="1" applyAlignment="1">
      <alignment horizontal="right" vertical="center" wrapText="1"/>
    </xf>
    <xf numFmtId="3" fontId="10" fillId="10" borderId="129" xfId="0" applyNumberFormat="1" applyFont="1" applyFill="1" applyBorder="1" applyAlignment="1">
      <alignment horizontal="right" vertical="center" wrapText="1"/>
    </xf>
    <xf numFmtId="3" fontId="10" fillId="10" borderId="20" xfId="0" applyNumberFormat="1" applyFont="1" applyFill="1" applyBorder="1" applyAlignment="1">
      <alignment horizontal="right" vertical="center" wrapText="1"/>
    </xf>
    <xf numFmtId="3" fontId="10" fillId="10" borderId="25" xfId="0" applyNumberFormat="1" applyFont="1" applyFill="1" applyBorder="1" applyAlignment="1">
      <alignment horizontal="right" vertical="center" wrapText="1"/>
    </xf>
    <xf numFmtId="3" fontId="10" fillId="10" borderId="23" xfId="0" applyNumberFormat="1" applyFont="1" applyFill="1" applyBorder="1" applyAlignment="1">
      <alignment horizontal="right" vertical="center" wrapText="1"/>
    </xf>
    <xf numFmtId="3" fontId="10" fillId="10" borderId="24" xfId="0" applyNumberFormat="1" applyFont="1" applyFill="1" applyBorder="1" applyAlignment="1">
      <alignment horizontal="right" vertical="center" wrapText="1"/>
    </xf>
    <xf numFmtId="3" fontId="16" fillId="10" borderId="25" xfId="0" applyNumberFormat="1" applyFont="1" applyFill="1" applyBorder="1" applyAlignment="1">
      <alignment horizontal="right" vertical="center" wrapText="1"/>
    </xf>
    <xf numFmtId="3" fontId="16" fillId="10" borderId="23" xfId="0" applyNumberFormat="1" applyFont="1" applyFill="1" applyBorder="1" applyAlignment="1">
      <alignment horizontal="right" vertical="center" wrapText="1"/>
    </xf>
    <xf numFmtId="3" fontId="16" fillId="10" borderId="24" xfId="0" applyNumberFormat="1" applyFont="1" applyFill="1" applyBorder="1" applyAlignment="1">
      <alignment horizontal="right" vertical="center" wrapText="1"/>
    </xf>
    <xf numFmtId="3" fontId="27" fillId="43" borderId="60" xfId="0" applyNumberFormat="1" applyFont="1" applyFill="1" applyBorder="1" applyAlignment="1">
      <alignment horizontal="center" vertical="center" wrapText="1"/>
    </xf>
    <xf numFmtId="3" fontId="27" fillId="43" borderId="48" xfId="0" applyNumberFormat="1" applyFont="1" applyFill="1" applyBorder="1" applyAlignment="1">
      <alignment horizontal="center" vertical="center" wrapText="1"/>
    </xf>
    <xf numFmtId="3" fontId="27" fillId="43" borderId="49" xfId="0" applyNumberFormat="1" applyFont="1" applyFill="1" applyBorder="1" applyAlignment="1">
      <alignment horizontal="center" vertical="center" wrapText="1"/>
    </xf>
    <xf numFmtId="3" fontId="11" fillId="10" borderId="25" xfId="0" applyNumberFormat="1" applyFont="1" applyFill="1" applyBorder="1" applyAlignment="1">
      <alignment horizontal="right" vertical="center" wrapText="1"/>
    </xf>
    <xf numFmtId="3" fontId="11" fillId="10" borderId="23" xfId="0" applyNumberFormat="1" applyFont="1" applyFill="1" applyBorder="1" applyAlignment="1">
      <alignment horizontal="right" vertical="center" wrapText="1"/>
    </xf>
    <xf numFmtId="3" fontId="11" fillId="10" borderId="24" xfId="0" applyNumberFormat="1" applyFont="1" applyFill="1" applyBorder="1" applyAlignment="1">
      <alignment horizontal="right" vertical="center" wrapText="1"/>
    </xf>
    <xf numFmtId="3" fontId="159" fillId="10" borderId="25" xfId="0" applyNumberFormat="1" applyFont="1" applyFill="1" applyBorder="1" applyAlignment="1">
      <alignment horizontal="right" vertical="center" wrapText="1"/>
    </xf>
    <xf numFmtId="3" fontId="159" fillId="10" borderId="23" xfId="0" applyNumberFormat="1" applyFont="1" applyFill="1" applyBorder="1" applyAlignment="1">
      <alignment horizontal="right" vertical="center" wrapText="1"/>
    </xf>
    <xf numFmtId="3" fontId="159" fillId="10" borderId="24" xfId="0" applyNumberFormat="1" applyFont="1" applyFill="1" applyBorder="1" applyAlignment="1">
      <alignment horizontal="right" vertical="center" wrapText="1"/>
    </xf>
    <xf numFmtId="3" fontId="73" fillId="43" borderId="25" xfId="0" applyNumberFormat="1" applyFont="1" applyFill="1" applyBorder="1" applyAlignment="1">
      <alignment horizontal="right" vertical="center" wrapText="1"/>
    </xf>
    <xf numFmtId="3" fontId="73" fillId="43" borderId="23" xfId="0" applyNumberFormat="1" applyFont="1" applyFill="1" applyBorder="1" applyAlignment="1">
      <alignment horizontal="right" vertical="center" wrapText="1"/>
    </xf>
    <xf numFmtId="3" fontId="73" fillId="43" borderId="24" xfId="0" applyNumberFormat="1" applyFont="1" applyFill="1" applyBorder="1" applyAlignment="1">
      <alignment horizontal="right" vertical="center" wrapText="1"/>
    </xf>
    <xf numFmtId="0" fontId="4" fillId="43" borderId="50" xfId="0" applyFont="1" applyFill="1" applyBorder="1" applyAlignment="1">
      <alignment horizontal="center" wrapText="1"/>
    </xf>
    <xf numFmtId="0" fontId="4" fillId="43" borderId="51" xfId="0" applyFont="1" applyFill="1" applyBorder="1" applyAlignment="1">
      <alignment horizontal="center" wrapText="1"/>
    </xf>
    <xf numFmtId="0" fontId="4" fillId="43" borderId="52" xfId="0" applyFont="1" applyFill="1" applyBorder="1" applyAlignment="1">
      <alignment horizontal="center" wrapText="1"/>
    </xf>
    <xf numFmtId="3" fontId="159" fillId="10" borderId="67" xfId="0" applyNumberFormat="1" applyFont="1" applyFill="1" applyBorder="1" applyAlignment="1">
      <alignment horizontal="right" vertical="center" wrapText="1"/>
    </xf>
  </cellXfs>
  <cellStyles count="14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Comma [0]" xfId="80"/>
    <cellStyle name="Excel Built-in Normal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Check Cell" xfId="89"/>
    <cellStyle name="Chybně 2" xfId="90"/>
    <cellStyle name="Input" xfId="91"/>
    <cellStyle name="Kontrolní buňka" xfId="92"/>
    <cellStyle name="Kontrolní buňka 2" xfId="93"/>
    <cellStyle name="Linked Cell" xfId="94"/>
    <cellStyle name="Currency" xfId="95"/>
    <cellStyle name="Currency [0]" xfId="96"/>
    <cellStyle name="Nadpis 1" xfId="97"/>
    <cellStyle name="Nadpis 1 2" xfId="98"/>
    <cellStyle name="Nadpis 2" xfId="99"/>
    <cellStyle name="Nadpis 2 2" xfId="100"/>
    <cellStyle name="Nadpis 3" xfId="101"/>
    <cellStyle name="Nadpis 3 2" xfId="102"/>
    <cellStyle name="Nadpis 4" xfId="103"/>
    <cellStyle name="Nadpis 4 2" xfId="104"/>
    <cellStyle name="Název" xfId="105"/>
    <cellStyle name="Název 2" xfId="106"/>
    <cellStyle name="Neutral" xfId="107"/>
    <cellStyle name="Neutrální" xfId="108"/>
    <cellStyle name="Neutrální 2" xfId="109"/>
    <cellStyle name="Normální 2" xfId="110"/>
    <cellStyle name="Normální 2 2" xfId="111"/>
    <cellStyle name="Normální 3" xfId="112"/>
    <cellStyle name="normální 4" xfId="113"/>
    <cellStyle name="normální 4 2" xfId="114"/>
    <cellStyle name="Normální 5" xfId="115"/>
    <cellStyle name="Normální 8" xfId="116"/>
    <cellStyle name="Normální 9" xfId="117"/>
    <cellStyle name="normální_Plán jmenovitých zvláště významných vnitrorezortních akcí OVV MO v roce 2014-realizace" xfId="118"/>
    <cellStyle name="normální_Plán jmenovitých zvláště významných vnitrorezortních akcí OVV MO v roce 2014-úplný" xfId="119"/>
    <cellStyle name="Note" xfId="120"/>
    <cellStyle name="Output" xfId="121"/>
    <cellStyle name="Followed Hyperlink" xfId="122"/>
    <cellStyle name="Poznámka" xfId="123"/>
    <cellStyle name="Poznámka 2" xfId="124"/>
    <cellStyle name="Percent" xfId="125"/>
    <cellStyle name="Procenta 2" xfId="126"/>
    <cellStyle name="Propojená buňka" xfId="127"/>
    <cellStyle name="Propojená buňka 2" xfId="128"/>
    <cellStyle name="Správně" xfId="129"/>
    <cellStyle name="Správně 2" xfId="130"/>
    <cellStyle name="Špatně" xfId="131"/>
    <cellStyle name="Text upozornění" xfId="132"/>
    <cellStyle name="Text upozornění 2" xfId="133"/>
    <cellStyle name="Title" xfId="134"/>
    <cellStyle name="Total" xfId="135"/>
    <cellStyle name="Vstup" xfId="136"/>
    <cellStyle name="Vstup 2" xfId="137"/>
    <cellStyle name="Výpočet" xfId="138"/>
    <cellStyle name="Výpočet 2" xfId="139"/>
    <cellStyle name="Výstup" xfId="140"/>
    <cellStyle name="Výstup 2" xfId="141"/>
    <cellStyle name="Vysvětlující text" xfId="142"/>
    <cellStyle name="Vysvětlující text 2" xfId="143"/>
    <cellStyle name="Warning Text" xfId="144"/>
    <cellStyle name="Zvýraznění 1" xfId="145"/>
    <cellStyle name="Zvýraznění 1 2" xfId="146"/>
    <cellStyle name="Zvýraznění 2" xfId="147"/>
    <cellStyle name="Zvýraznění 2 2" xfId="148"/>
    <cellStyle name="Zvýraznění 3" xfId="149"/>
    <cellStyle name="Zvýraznění 3 2" xfId="150"/>
    <cellStyle name="Zvýraznění 4" xfId="151"/>
    <cellStyle name="Zvýraznění 4 2" xfId="152"/>
    <cellStyle name="Zvýraznění 5" xfId="153"/>
    <cellStyle name="Zvýraznění 5 2" xfId="154"/>
    <cellStyle name="Zvýraznění 6" xfId="155"/>
    <cellStyle name="Zvýraznění 6 2" xfId="156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3.57421875" style="0" customWidth="1"/>
    <col min="2" max="2" width="36.421875" style="0" customWidth="1"/>
    <col min="3" max="3" width="9.7109375" style="0" customWidth="1"/>
    <col min="4" max="4" width="10.28125" style="0" customWidth="1"/>
    <col min="5" max="5" width="9.28125" style="0" customWidth="1"/>
    <col min="6" max="6" width="9.57421875" style="0" customWidth="1"/>
    <col min="7" max="8" width="9.28125" style="0" customWidth="1"/>
    <col min="9" max="9" width="9.7109375" style="0" customWidth="1"/>
    <col min="10" max="10" width="9.28125" style="0" customWidth="1"/>
    <col min="11" max="12" width="9.28125" style="114" customWidth="1"/>
    <col min="13" max="14" width="9.28125" style="0" customWidth="1"/>
    <col min="15" max="15" width="8.7109375" style="0" customWidth="1"/>
    <col min="16" max="18" width="9.28125" style="0" customWidth="1"/>
  </cols>
  <sheetData>
    <row r="1" spans="1:19" ht="33.75">
      <c r="A1" s="1751" t="s">
        <v>1119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  <c r="P1" s="1752"/>
      <c r="Q1" s="1752"/>
      <c r="R1" s="1753"/>
      <c r="S1" s="23"/>
    </row>
    <row r="2" spans="1:19" ht="15.75" customHeight="1">
      <c r="A2" s="1776" t="s">
        <v>1287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  <c r="N2" s="1777"/>
      <c r="O2" s="1777"/>
      <c r="P2" s="1777"/>
      <c r="Q2" s="1777"/>
      <c r="R2" s="1778"/>
      <c r="S2" s="23"/>
    </row>
    <row r="3" spans="1:20" ht="15" customHeight="1" thickBot="1">
      <c r="A3" s="1754" t="s">
        <v>134</v>
      </c>
      <c r="B3" s="1755"/>
      <c r="C3" s="59"/>
      <c r="D3" s="59"/>
      <c r="E3" s="59"/>
      <c r="F3" s="59"/>
      <c r="G3" s="59"/>
      <c r="H3" s="59"/>
      <c r="I3" s="59"/>
      <c r="J3" s="59"/>
      <c r="K3" s="113"/>
      <c r="L3" s="113"/>
      <c r="M3" s="1827" t="s">
        <v>1288</v>
      </c>
      <c r="N3" s="1827"/>
      <c r="O3" s="1827"/>
      <c r="P3" s="1827"/>
      <c r="Q3" s="1827"/>
      <c r="R3" s="1828"/>
      <c r="T3" s="40"/>
    </row>
    <row r="4" spans="1:18" ht="12.75" customHeight="1">
      <c r="A4" s="1756" t="s">
        <v>0</v>
      </c>
      <c r="B4" s="1759" t="s">
        <v>1</v>
      </c>
      <c r="C4" s="1829" t="s">
        <v>1120</v>
      </c>
      <c r="D4" s="1830"/>
      <c r="E4" s="1830"/>
      <c r="F4" s="1830"/>
      <c r="G4" s="1830"/>
      <c r="H4" s="1831"/>
      <c r="I4" s="1762" t="s">
        <v>417</v>
      </c>
      <c r="J4" s="1763"/>
      <c r="K4" s="1763"/>
      <c r="L4" s="1763"/>
      <c r="M4" s="1763"/>
      <c r="N4" s="1764"/>
      <c r="O4" s="1765" t="s">
        <v>121</v>
      </c>
      <c r="P4" s="1766"/>
      <c r="Q4" s="1766"/>
      <c r="R4" s="1767"/>
    </row>
    <row r="5" spans="1:18" ht="12.75" customHeight="1">
      <c r="A5" s="1757"/>
      <c r="B5" s="1760"/>
      <c r="C5" s="1768" t="s">
        <v>9</v>
      </c>
      <c r="D5" s="1832" t="s">
        <v>63</v>
      </c>
      <c r="E5" s="1833"/>
      <c r="F5" s="1833"/>
      <c r="G5" s="1833"/>
      <c r="H5" s="1834"/>
      <c r="I5" s="1749" t="s">
        <v>9</v>
      </c>
      <c r="J5" s="1773" t="s">
        <v>63</v>
      </c>
      <c r="K5" s="1774"/>
      <c r="L5" s="1774"/>
      <c r="M5" s="1774"/>
      <c r="N5" s="1775"/>
      <c r="O5" s="45"/>
      <c r="P5" s="1770" t="s">
        <v>63</v>
      </c>
      <c r="Q5" s="1771"/>
      <c r="R5" s="1772"/>
    </row>
    <row r="6" spans="1:18" ht="12.75" customHeight="1" thickBot="1">
      <c r="A6" s="1758"/>
      <c r="B6" s="1761"/>
      <c r="C6" s="1769"/>
      <c r="D6" s="420" t="s">
        <v>128</v>
      </c>
      <c r="E6" s="438" t="s">
        <v>422</v>
      </c>
      <c r="F6" s="452" t="s">
        <v>172</v>
      </c>
      <c r="G6" s="421" t="s">
        <v>62</v>
      </c>
      <c r="H6" s="422" t="s">
        <v>64</v>
      </c>
      <c r="I6" s="1750"/>
      <c r="J6" s="377" t="s">
        <v>128</v>
      </c>
      <c r="K6" s="439" t="s">
        <v>422</v>
      </c>
      <c r="L6" s="460" t="s">
        <v>172</v>
      </c>
      <c r="M6" s="379" t="s">
        <v>62</v>
      </c>
      <c r="N6" s="419" t="s">
        <v>64</v>
      </c>
      <c r="O6" s="46" t="s">
        <v>9</v>
      </c>
      <c r="P6" s="47" t="s">
        <v>10</v>
      </c>
      <c r="Q6" s="47" t="s">
        <v>62</v>
      </c>
      <c r="R6" s="48" t="s">
        <v>64</v>
      </c>
    </row>
    <row r="7" spans="1:18" ht="13.5" thickTop="1">
      <c r="A7" s="4"/>
      <c r="B7" s="5"/>
      <c r="C7" s="351"/>
      <c r="D7" s="352"/>
      <c r="E7" s="352"/>
      <c r="F7" s="453"/>
      <c r="G7" s="353"/>
      <c r="H7" s="353"/>
      <c r="I7" s="440"/>
      <c r="J7" s="441"/>
      <c r="K7" s="441"/>
      <c r="L7" s="461"/>
      <c r="M7" s="442"/>
      <c r="N7" s="442"/>
      <c r="O7" s="49"/>
      <c r="P7" s="50"/>
      <c r="Q7" s="50"/>
      <c r="R7" s="51"/>
    </row>
    <row r="8" spans="1:18" ht="10.5" customHeight="1">
      <c r="A8" s="1664" t="s">
        <v>480</v>
      </c>
      <c r="B8" s="1661" t="s">
        <v>481</v>
      </c>
      <c r="C8" s="1667">
        <f>SUM(D8:H10)</f>
        <v>0</v>
      </c>
      <c r="D8" s="1788" t="s">
        <v>107</v>
      </c>
      <c r="E8" s="354"/>
      <c r="F8" s="454"/>
      <c r="G8" s="1693"/>
      <c r="H8" s="1782"/>
      <c r="I8" s="1639">
        <f>SUM(J8:N10)</f>
        <v>0</v>
      </c>
      <c r="J8" s="1706"/>
      <c r="K8" s="1706"/>
      <c r="L8" s="1636"/>
      <c r="M8" s="1690"/>
      <c r="N8" s="1743"/>
      <c r="O8" s="1739"/>
      <c r="P8" s="1730"/>
      <c r="Q8" s="1779"/>
      <c r="R8" s="1791"/>
    </row>
    <row r="9" spans="1:18" ht="10.5" customHeight="1">
      <c r="A9" s="1665"/>
      <c r="B9" s="1662"/>
      <c r="C9" s="1668"/>
      <c r="D9" s="1789"/>
      <c r="E9" s="355"/>
      <c r="F9" s="455"/>
      <c r="G9" s="1694"/>
      <c r="H9" s="1783"/>
      <c r="I9" s="1640"/>
      <c r="J9" s="1707"/>
      <c r="K9" s="1707"/>
      <c r="L9" s="1637"/>
      <c r="M9" s="1691"/>
      <c r="N9" s="1744"/>
      <c r="O9" s="1740"/>
      <c r="P9" s="1731"/>
      <c r="Q9" s="1780"/>
      <c r="R9" s="1792"/>
    </row>
    <row r="10" spans="1:18" ht="10.5" customHeight="1">
      <c r="A10" s="1665"/>
      <c r="B10" s="1663"/>
      <c r="C10" s="1669"/>
      <c r="D10" s="1790"/>
      <c r="E10" s="356"/>
      <c r="F10" s="456"/>
      <c r="G10" s="1695"/>
      <c r="H10" s="1784"/>
      <c r="I10" s="1641"/>
      <c r="J10" s="1708"/>
      <c r="K10" s="1708"/>
      <c r="L10" s="1638"/>
      <c r="M10" s="1692"/>
      <c r="N10" s="1745"/>
      <c r="O10" s="1742"/>
      <c r="P10" s="1741"/>
      <c r="Q10" s="1781"/>
      <c r="R10" s="1793"/>
    </row>
    <row r="11" spans="1:18" ht="10.5" customHeight="1">
      <c r="A11" s="1665"/>
      <c r="B11" s="1661" t="s">
        <v>548</v>
      </c>
      <c r="C11" s="1667">
        <f>SUM(D11:H13)</f>
        <v>2322500</v>
      </c>
      <c r="D11" s="1675">
        <f>SUM('3.2.akce ČsOL'!J86:J87)</f>
        <v>772500</v>
      </c>
      <c r="E11" s="1858">
        <f>SUM('3.2.akce ČsOL'!K86:K87)</f>
        <v>50000</v>
      </c>
      <c r="F11" s="1628">
        <f>SUM('3.2.akce ČsOL'!L86:L87)</f>
        <v>0</v>
      </c>
      <c r="G11" s="1693">
        <f>SUM('3.2.akce ČsOL'!M86:M87)</f>
        <v>1000000</v>
      </c>
      <c r="H11" s="1785">
        <f>SUM('3.2.akce ČsOL'!N86:N87)</f>
        <v>500000</v>
      </c>
      <c r="I11" s="1639">
        <f>SUM(J11:N13)</f>
        <v>0</v>
      </c>
      <c r="J11" s="1678">
        <f>SUM('3.2.akce ČsOL'!P86:P87)</f>
        <v>0</v>
      </c>
      <c r="K11" s="1709">
        <f>SUM('3.2.akce ČsOL'!Q86:Q87)</f>
        <v>0</v>
      </c>
      <c r="L11" s="1636"/>
      <c r="M11" s="1690">
        <f>SUM('3.2.akce ČsOL'!S86:S87)</f>
        <v>0</v>
      </c>
      <c r="N11" s="1746">
        <f>SUM('3.2.akce ČsOL'!T86:T87)</f>
        <v>0</v>
      </c>
      <c r="O11" s="1739"/>
      <c r="P11" s="1802"/>
      <c r="Q11" s="1681"/>
      <c r="R11" s="1805"/>
    </row>
    <row r="12" spans="1:18" ht="10.5" customHeight="1">
      <c r="A12" s="1665"/>
      <c r="B12" s="1662"/>
      <c r="C12" s="1668"/>
      <c r="D12" s="1676"/>
      <c r="E12" s="1859"/>
      <c r="F12" s="1629"/>
      <c r="G12" s="1694"/>
      <c r="H12" s="1786"/>
      <c r="I12" s="1640"/>
      <c r="J12" s="1679"/>
      <c r="K12" s="1710"/>
      <c r="L12" s="1637"/>
      <c r="M12" s="1691"/>
      <c r="N12" s="1747"/>
      <c r="O12" s="1740"/>
      <c r="P12" s="1803"/>
      <c r="Q12" s="1682"/>
      <c r="R12" s="1806"/>
    </row>
    <row r="13" spans="1:18" ht="10.5" customHeight="1">
      <c r="A13" s="1665"/>
      <c r="B13" s="1663"/>
      <c r="C13" s="1669"/>
      <c r="D13" s="1677"/>
      <c r="E13" s="1875"/>
      <c r="F13" s="1630"/>
      <c r="G13" s="1695"/>
      <c r="H13" s="1787"/>
      <c r="I13" s="1641"/>
      <c r="J13" s="1680"/>
      <c r="K13" s="1711"/>
      <c r="L13" s="1638"/>
      <c r="M13" s="1692"/>
      <c r="N13" s="1748"/>
      <c r="O13" s="1742"/>
      <c r="P13" s="1804"/>
      <c r="Q13" s="1683"/>
      <c r="R13" s="1807"/>
    </row>
    <row r="14" spans="1:18" ht="10.5" customHeight="1">
      <c r="A14" s="1665"/>
      <c r="B14" s="1653" t="s">
        <v>577</v>
      </c>
      <c r="C14" s="1667">
        <f>SUM(D14:H16)</f>
        <v>2198700</v>
      </c>
      <c r="D14" s="1675">
        <f>SUM('3.3. akce jednot-celostátní'!J113)</f>
        <v>1098700</v>
      </c>
      <c r="E14" s="1858">
        <f>SUM('3.3. akce jednot-celostátní'!K113)</f>
        <v>100000</v>
      </c>
      <c r="F14" s="1628">
        <f>SUM('3.3. akce jednot-celostátní'!L113)</f>
        <v>0</v>
      </c>
      <c r="G14" s="1693">
        <f>SUM('3.3. akce jednot-celostátní'!M113)</f>
        <v>450000</v>
      </c>
      <c r="H14" s="1785">
        <f>SUM('3.3. akce jednot-celostátní'!N113)</f>
        <v>550000</v>
      </c>
      <c r="I14" s="1639">
        <f>SUM(J14:N16)</f>
        <v>0</v>
      </c>
      <c r="J14" s="1678">
        <v>0</v>
      </c>
      <c r="K14" s="1709">
        <v>0</v>
      </c>
      <c r="L14" s="1636"/>
      <c r="M14" s="1690">
        <v>0</v>
      </c>
      <c r="N14" s="1746">
        <v>0</v>
      </c>
      <c r="O14" s="1739"/>
      <c r="P14" s="1794"/>
      <c r="Q14" s="1681"/>
      <c r="R14" s="1799"/>
    </row>
    <row r="15" spans="1:18" ht="10.5" customHeight="1">
      <c r="A15" s="1665"/>
      <c r="B15" s="1654"/>
      <c r="C15" s="1668"/>
      <c r="D15" s="1676"/>
      <c r="E15" s="1859"/>
      <c r="F15" s="1629"/>
      <c r="G15" s="1694"/>
      <c r="H15" s="1786"/>
      <c r="I15" s="1640"/>
      <c r="J15" s="1679"/>
      <c r="K15" s="1710"/>
      <c r="L15" s="1637"/>
      <c r="M15" s="1691"/>
      <c r="N15" s="1747"/>
      <c r="O15" s="1740"/>
      <c r="P15" s="1795"/>
      <c r="Q15" s="1682"/>
      <c r="R15" s="1800"/>
    </row>
    <row r="16" spans="1:18" ht="10.5" customHeight="1">
      <c r="A16" s="1665"/>
      <c r="B16" s="1655"/>
      <c r="C16" s="1669"/>
      <c r="D16" s="1677"/>
      <c r="E16" s="1875"/>
      <c r="F16" s="1630"/>
      <c r="G16" s="1695"/>
      <c r="H16" s="1787"/>
      <c r="I16" s="1641"/>
      <c r="J16" s="1680"/>
      <c r="K16" s="1711"/>
      <c r="L16" s="1638"/>
      <c r="M16" s="1692"/>
      <c r="N16" s="1748"/>
      <c r="O16" s="1742"/>
      <c r="P16" s="1796"/>
      <c r="Q16" s="1683"/>
      <c r="R16" s="1801"/>
    </row>
    <row r="17" spans="1:20" ht="10.5" customHeight="1">
      <c r="A17" s="1665"/>
      <c r="B17" s="1653" t="s">
        <v>926</v>
      </c>
      <c r="C17" s="1667">
        <f>SUM(D17:H19)</f>
        <v>1026000</v>
      </c>
      <c r="D17" s="1675">
        <f>SUM('3.4. akce jednot'!H151)</f>
        <v>521000</v>
      </c>
      <c r="E17" s="1858">
        <f>SUM('3.4. akce jednot'!I151)</f>
        <v>25000</v>
      </c>
      <c r="F17" s="1879">
        <f>SUM('3.4. akce jednot'!J151)</f>
        <v>0</v>
      </c>
      <c r="G17" s="1724">
        <f>SUM('3.4. akce jednot'!K151)</f>
        <v>300000</v>
      </c>
      <c r="H17" s="1797">
        <f>SUM('3.4. akce jednot'!L151)</f>
        <v>180000</v>
      </c>
      <c r="I17" s="1639">
        <f>SUM(J17:N19)</f>
        <v>0</v>
      </c>
      <c r="J17" s="1678">
        <v>0</v>
      </c>
      <c r="K17" s="1709">
        <v>0</v>
      </c>
      <c r="L17" s="1636"/>
      <c r="M17" s="1690">
        <v>0</v>
      </c>
      <c r="N17" s="1808">
        <v>0</v>
      </c>
      <c r="O17" s="1739"/>
      <c r="P17" s="1730"/>
      <c r="Q17" s="1681"/>
      <c r="R17" s="1684"/>
      <c r="T17" s="60"/>
    </row>
    <row r="18" spans="1:19" ht="10.5" customHeight="1">
      <c r="A18" s="1665"/>
      <c r="B18" s="1654"/>
      <c r="C18" s="1668"/>
      <c r="D18" s="1676"/>
      <c r="E18" s="1859"/>
      <c r="F18" s="1880"/>
      <c r="G18" s="1725"/>
      <c r="H18" s="1798"/>
      <c r="I18" s="1640"/>
      <c r="J18" s="1679"/>
      <c r="K18" s="1710"/>
      <c r="L18" s="1637"/>
      <c r="M18" s="1691"/>
      <c r="N18" s="1809"/>
      <c r="O18" s="1740"/>
      <c r="P18" s="1731"/>
      <c r="Q18" s="1682"/>
      <c r="R18" s="1685"/>
      <c r="S18" s="60"/>
    </row>
    <row r="19" spans="1:18" ht="10.5" customHeight="1">
      <c r="A19" s="1665"/>
      <c r="B19" s="1654"/>
      <c r="C19" s="1669"/>
      <c r="D19" s="1676"/>
      <c r="E19" s="1875"/>
      <c r="F19" s="1881"/>
      <c r="G19" s="1726"/>
      <c r="H19" s="1798"/>
      <c r="I19" s="1641"/>
      <c r="J19" s="1679"/>
      <c r="K19" s="1711"/>
      <c r="L19" s="1638"/>
      <c r="M19" s="1691"/>
      <c r="N19" s="1809"/>
      <c r="O19" s="1740"/>
      <c r="P19" s="1731"/>
      <c r="Q19" s="1683"/>
      <c r="R19" s="1686"/>
    </row>
    <row r="20" spans="1:20" ht="10.5" customHeight="1">
      <c r="A20" s="1665"/>
      <c r="B20" s="1653" t="s">
        <v>482</v>
      </c>
      <c r="C20" s="1667">
        <f>SUM(D20:H22)</f>
        <v>400000</v>
      </c>
      <c r="D20" s="1675">
        <v>0</v>
      </c>
      <c r="E20" s="1858">
        <v>0</v>
      </c>
      <c r="F20" s="454"/>
      <c r="G20" s="1693">
        <v>400000</v>
      </c>
      <c r="H20" s="1842">
        <v>0</v>
      </c>
      <c r="I20" s="1639">
        <f>SUM(J20:N22)</f>
        <v>0</v>
      </c>
      <c r="J20" s="1678">
        <v>0</v>
      </c>
      <c r="K20" s="1709">
        <v>0</v>
      </c>
      <c r="L20" s="1636"/>
      <c r="M20" s="1690">
        <v>0</v>
      </c>
      <c r="N20" s="1808">
        <v>0</v>
      </c>
      <c r="O20" s="1739"/>
      <c r="P20" s="1730"/>
      <c r="Q20" s="1681"/>
      <c r="R20" s="1684"/>
      <c r="T20" s="60"/>
    </row>
    <row r="21" spans="1:19" ht="10.5" customHeight="1">
      <c r="A21" s="1665"/>
      <c r="B21" s="1654"/>
      <c r="C21" s="1668"/>
      <c r="D21" s="1676"/>
      <c r="E21" s="1859"/>
      <c r="F21" s="455"/>
      <c r="G21" s="1694"/>
      <c r="H21" s="1843"/>
      <c r="I21" s="1640"/>
      <c r="J21" s="1679"/>
      <c r="K21" s="1710"/>
      <c r="L21" s="1637"/>
      <c r="M21" s="1691"/>
      <c r="N21" s="1809"/>
      <c r="O21" s="1740"/>
      <c r="P21" s="1731"/>
      <c r="Q21" s="1682"/>
      <c r="R21" s="1685"/>
      <c r="S21" s="60"/>
    </row>
    <row r="22" spans="1:18" ht="10.5" customHeight="1">
      <c r="A22" s="1665"/>
      <c r="B22" s="1654"/>
      <c r="C22" s="1669"/>
      <c r="D22" s="1676"/>
      <c r="E22" s="1875"/>
      <c r="F22" s="455"/>
      <c r="G22" s="1694"/>
      <c r="H22" s="1843"/>
      <c r="I22" s="1641"/>
      <c r="J22" s="1679"/>
      <c r="K22" s="1711"/>
      <c r="L22" s="1638"/>
      <c r="M22" s="1691"/>
      <c r="N22" s="1809"/>
      <c r="O22" s="1740"/>
      <c r="P22" s="1731"/>
      <c r="Q22" s="1683"/>
      <c r="R22" s="1686"/>
    </row>
    <row r="23" spans="1:18" ht="10.5" customHeight="1">
      <c r="A23" s="1665"/>
      <c r="B23" s="1653" t="s">
        <v>549</v>
      </c>
      <c r="C23" s="1667">
        <f>SUM(D23:H25)</f>
        <v>904000</v>
      </c>
      <c r="D23" s="1675">
        <f>SUM('3.6 akce - věnce'!I92)</f>
        <v>604000</v>
      </c>
      <c r="E23" s="1858">
        <v>0</v>
      </c>
      <c r="F23" s="454"/>
      <c r="G23" s="1693">
        <f>SUM('3.6 akce - věnce'!I93)</f>
        <v>300000</v>
      </c>
      <c r="H23" s="1842">
        <v>0</v>
      </c>
      <c r="I23" s="1639">
        <f>SUM(J23:N25)</f>
        <v>0</v>
      </c>
      <c r="J23" s="1678">
        <v>0</v>
      </c>
      <c r="K23" s="1709">
        <v>0</v>
      </c>
      <c r="L23" s="1636"/>
      <c r="M23" s="1690">
        <v>0</v>
      </c>
      <c r="N23" s="1808">
        <v>0</v>
      </c>
      <c r="O23" s="1739"/>
      <c r="P23" s="1730"/>
      <c r="Q23" s="1681"/>
      <c r="R23" s="1684"/>
    </row>
    <row r="24" spans="1:18" ht="10.5" customHeight="1">
      <c r="A24" s="1665"/>
      <c r="B24" s="1654"/>
      <c r="C24" s="1668"/>
      <c r="D24" s="1676"/>
      <c r="E24" s="1859"/>
      <c r="F24" s="455"/>
      <c r="G24" s="1694"/>
      <c r="H24" s="1843"/>
      <c r="I24" s="1640"/>
      <c r="J24" s="1679"/>
      <c r="K24" s="1710"/>
      <c r="L24" s="1637"/>
      <c r="M24" s="1691"/>
      <c r="N24" s="1809"/>
      <c r="O24" s="1740"/>
      <c r="P24" s="1731"/>
      <c r="Q24" s="1682"/>
      <c r="R24" s="1685"/>
    </row>
    <row r="25" spans="1:18" ht="10.5" customHeight="1">
      <c r="A25" s="1665"/>
      <c r="B25" s="1654"/>
      <c r="C25" s="1669"/>
      <c r="D25" s="1676"/>
      <c r="E25" s="1875"/>
      <c r="F25" s="455"/>
      <c r="G25" s="1694"/>
      <c r="H25" s="1843"/>
      <c r="I25" s="1641"/>
      <c r="J25" s="1679"/>
      <c r="K25" s="1711"/>
      <c r="L25" s="1638"/>
      <c r="M25" s="1691"/>
      <c r="N25" s="1809"/>
      <c r="O25" s="1740"/>
      <c r="P25" s="1731"/>
      <c r="Q25" s="1683"/>
      <c r="R25" s="1686"/>
    </row>
    <row r="26" spans="1:18" ht="10.5" customHeight="1">
      <c r="A26" s="1665"/>
      <c r="B26" s="1653" t="s">
        <v>877</v>
      </c>
      <c r="C26" s="1667">
        <f>SUM(D26:H28)</f>
        <v>150000</v>
      </c>
      <c r="D26" s="1675">
        <f>SUM('3.7 KOS'!H14)</f>
        <v>0</v>
      </c>
      <c r="E26" s="1699">
        <f>SUM('3.7 KOS'!I14)</f>
        <v>50000</v>
      </c>
      <c r="F26" s="1642">
        <f>SUM('3.7 KOS'!J14)</f>
        <v>0</v>
      </c>
      <c r="G26" s="1693">
        <f>SUM('3.7 KOS'!K14)</f>
        <v>100000</v>
      </c>
      <c r="H26" s="1696">
        <f>SUM('3.7 KOS'!L14)</f>
        <v>0</v>
      </c>
      <c r="I26" s="1639">
        <f>SUM(J26:N28)</f>
        <v>0</v>
      </c>
      <c r="J26" s="1678">
        <f>SUM('3.7 KOS'!N14)</f>
        <v>0</v>
      </c>
      <c r="K26" s="1687">
        <f>SUM('3.7 KOS'!O14)</f>
        <v>0</v>
      </c>
      <c r="L26" s="1732">
        <f>SUM('3.7 KOS'!P14)</f>
        <v>0</v>
      </c>
      <c r="M26" s="1690">
        <f>SUM('3.7 KOS'!Q14)</f>
        <v>0</v>
      </c>
      <c r="N26" s="1650">
        <f>SUM('3.7 KOS'!R14)</f>
        <v>0</v>
      </c>
      <c r="O26" s="1739"/>
      <c r="P26" s="1730"/>
      <c r="Q26" s="1681"/>
      <c r="R26" s="1684"/>
    </row>
    <row r="27" spans="1:18" ht="10.5" customHeight="1">
      <c r="A27" s="1665"/>
      <c r="B27" s="1654"/>
      <c r="C27" s="1668"/>
      <c r="D27" s="1676"/>
      <c r="E27" s="1700"/>
      <c r="F27" s="1643"/>
      <c r="G27" s="1694"/>
      <c r="H27" s="1697"/>
      <c r="I27" s="1640"/>
      <c r="J27" s="1679"/>
      <c r="K27" s="1688"/>
      <c r="L27" s="1733"/>
      <c r="M27" s="1691"/>
      <c r="N27" s="1651"/>
      <c r="O27" s="1740"/>
      <c r="P27" s="1731"/>
      <c r="Q27" s="1682"/>
      <c r="R27" s="1685"/>
    </row>
    <row r="28" spans="1:18" ht="10.5" customHeight="1">
      <c r="A28" s="1665"/>
      <c r="B28" s="1654"/>
      <c r="C28" s="1669"/>
      <c r="D28" s="1676"/>
      <c r="E28" s="1700"/>
      <c r="F28" s="1643"/>
      <c r="G28" s="1694"/>
      <c r="H28" s="1697"/>
      <c r="I28" s="1641"/>
      <c r="J28" s="1679"/>
      <c r="K28" s="1688"/>
      <c r="L28" s="1733"/>
      <c r="M28" s="1691"/>
      <c r="N28" s="1651"/>
      <c r="O28" s="1740"/>
      <c r="P28" s="1731"/>
      <c r="Q28" s="1683"/>
      <c r="R28" s="1686"/>
    </row>
    <row r="29" spans="1:18" ht="10.5" customHeight="1">
      <c r="A29" s="1665"/>
      <c r="B29" s="1653" t="s">
        <v>483</v>
      </c>
      <c r="C29" s="1667">
        <f>SUM(D29:H31)</f>
        <v>625000</v>
      </c>
      <c r="D29" s="1675">
        <v>0</v>
      </c>
      <c r="E29" s="1699">
        <v>0</v>
      </c>
      <c r="F29" s="1642">
        <f>SUM('3.8. akce s podporou měst,krajů'!G146)</f>
        <v>525000</v>
      </c>
      <c r="G29" s="1693">
        <f>SUM('3.8. akce s podporou měst,krajů'!H146)</f>
        <v>100000</v>
      </c>
      <c r="H29" s="1696">
        <f>SUM('3.8. akce s podporou měst,krajů'!I146)</f>
        <v>0</v>
      </c>
      <c r="I29" s="1639">
        <f>SUM(J29:N31)</f>
        <v>0</v>
      </c>
      <c r="J29" s="1678">
        <v>0</v>
      </c>
      <c r="K29" s="1687">
        <v>0</v>
      </c>
      <c r="L29" s="1732">
        <f>SUM('3.8. akce s podporou měst,krajů'!K146)</f>
        <v>0</v>
      </c>
      <c r="M29" s="1690">
        <f>SUM('3.8. akce s podporou měst,krajů'!L146)</f>
        <v>0</v>
      </c>
      <c r="N29" s="1650">
        <f>SUM('3.8. akce s podporou měst,krajů'!M146)</f>
        <v>0</v>
      </c>
      <c r="O29" s="1739"/>
      <c r="P29" s="1730"/>
      <c r="Q29" s="1681"/>
      <c r="R29" s="1684"/>
    </row>
    <row r="30" spans="1:18" ht="10.5" customHeight="1">
      <c r="A30" s="1665"/>
      <c r="B30" s="1654"/>
      <c r="C30" s="1668"/>
      <c r="D30" s="1676"/>
      <c r="E30" s="1700"/>
      <c r="F30" s="1643"/>
      <c r="G30" s="1694"/>
      <c r="H30" s="1697"/>
      <c r="I30" s="1640"/>
      <c r="J30" s="1679"/>
      <c r="K30" s="1688"/>
      <c r="L30" s="1733"/>
      <c r="M30" s="1691"/>
      <c r="N30" s="1651"/>
      <c r="O30" s="1740"/>
      <c r="P30" s="1731"/>
      <c r="Q30" s="1682"/>
      <c r="R30" s="1685"/>
    </row>
    <row r="31" spans="1:18" ht="10.5" customHeight="1">
      <c r="A31" s="1666"/>
      <c r="B31" s="1655"/>
      <c r="C31" s="1669"/>
      <c r="D31" s="1677"/>
      <c r="E31" s="1701"/>
      <c r="F31" s="1702"/>
      <c r="G31" s="1695"/>
      <c r="H31" s="1698"/>
      <c r="I31" s="1641"/>
      <c r="J31" s="1680"/>
      <c r="K31" s="1689"/>
      <c r="L31" s="1737"/>
      <c r="M31" s="1692"/>
      <c r="N31" s="1652"/>
      <c r="O31" s="1742"/>
      <c r="P31" s="1741"/>
      <c r="Q31" s="1683"/>
      <c r="R31" s="1686"/>
    </row>
    <row r="32" spans="1:18" ht="10.5" customHeight="1">
      <c r="A32" s="1672" t="s">
        <v>17</v>
      </c>
      <c r="B32" s="1653" t="s">
        <v>550</v>
      </c>
      <c r="C32" s="1667">
        <f>SUM(D32:H34)</f>
        <v>2370000</v>
      </c>
      <c r="D32" s="1675">
        <v>0</v>
      </c>
      <c r="E32" s="1858">
        <f>SUM('4. Památník odboje'!E40)</f>
        <v>1670000</v>
      </c>
      <c r="F32" s="1628">
        <f>SUM('4. Památník odboje'!F40)</f>
        <v>0</v>
      </c>
      <c r="G32" s="1724">
        <f>SUM('4. Památník odboje'!G40)</f>
        <v>700000</v>
      </c>
      <c r="H32" s="1876">
        <f>SUM('4. Památník odboje'!H40)</f>
        <v>0</v>
      </c>
      <c r="I32" s="1639">
        <f>SUM(J32:N34)</f>
        <v>0</v>
      </c>
      <c r="J32" s="1678">
        <f>SUM('4. Památník odboje'!J40)</f>
        <v>0</v>
      </c>
      <c r="K32" s="1709">
        <f>SUM('4. Památník odboje'!K40)</f>
        <v>0</v>
      </c>
      <c r="L32" s="1636"/>
      <c r="M32" s="1690">
        <f>SUM('4. Památník odboje'!L40)</f>
        <v>0</v>
      </c>
      <c r="N32" s="1808">
        <f>SUM('4. Památník odboje'!M40)</f>
        <v>0</v>
      </c>
      <c r="O32" s="101"/>
      <c r="P32" s="173"/>
      <c r="Q32" s="172"/>
      <c r="R32" s="174"/>
    </row>
    <row r="33" spans="1:18" ht="10.5" customHeight="1">
      <c r="A33" s="1673"/>
      <c r="B33" s="1654"/>
      <c r="C33" s="1668"/>
      <c r="D33" s="1676"/>
      <c r="E33" s="1859"/>
      <c r="F33" s="1629"/>
      <c r="G33" s="1725"/>
      <c r="H33" s="1877"/>
      <c r="I33" s="1640"/>
      <c r="J33" s="1679"/>
      <c r="K33" s="1710"/>
      <c r="L33" s="1637"/>
      <c r="M33" s="1691"/>
      <c r="N33" s="1809"/>
      <c r="O33" s="101"/>
      <c r="P33" s="173"/>
      <c r="Q33" s="172"/>
      <c r="R33" s="174"/>
    </row>
    <row r="34" spans="1:18" ht="10.5" customHeight="1">
      <c r="A34" s="1674"/>
      <c r="B34" s="1655"/>
      <c r="C34" s="1669"/>
      <c r="D34" s="1677"/>
      <c r="E34" s="1875"/>
      <c r="F34" s="1630"/>
      <c r="G34" s="1726"/>
      <c r="H34" s="1878"/>
      <c r="I34" s="1641"/>
      <c r="J34" s="1680"/>
      <c r="K34" s="1711"/>
      <c r="L34" s="1638"/>
      <c r="M34" s="1692"/>
      <c r="N34" s="1810"/>
      <c r="O34" s="101"/>
      <c r="P34" s="173"/>
      <c r="Q34" s="172"/>
      <c r="R34" s="174"/>
    </row>
    <row r="35" spans="1:18" ht="10.5" customHeight="1">
      <c r="A35" s="1644" t="s">
        <v>393</v>
      </c>
      <c r="B35" s="1653" t="s">
        <v>551</v>
      </c>
      <c r="C35" s="1667">
        <f>SUM(D35:H37)</f>
        <v>10709830</v>
      </c>
      <c r="D35" s="1721">
        <f>SUM('5. Projekty ČSOL'!E8:E10)</f>
        <v>9609830</v>
      </c>
      <c r="E35" s="1858">
        <f>SUM('5. Projekty ČSOL'!F8:F10)</f>
        <v>0</v>
      </c>
      <c r="F35" s="1628">
        <f>SUM('5. Projekty ČSOL'!G8:G10)</f>
        <v>0</v>
      </c>
      <c r="G35" s="1724">
        <f>SUM('5. Projekty ČSOL'!H8:H10)</f>
        <v>1100000</v>
      </c>
      <c r="H35" s="1727">
        <f>SUM('5. Projekty ČSOL'!I8:I10)</f>
        <v>0</v>
      </c>
      <c r="I35" s="1639">
        <f>SUM(J35:N37)</f>
        <v>0</v>
      </c>
      <c r="J35" s="1706">
        <f>SUM('5. Projekty ČSOL'!K8:K10)</f>
        <v>0</v>
      </c>
      <c r="K35" s="1709">
        <f>SUM('5. Projekty ČSOL'!M8:M10)</f>
        <v>0</v>
      </c>
      <c r="L35" s="1636"/>
      <c r="M35" s="1712">
        <f>SUM('5. Projekty ČSOL'!N8:N10)</f>
        <v>0</v>
      </c>
      <c r="N35" s="1647">
        <f>SUM('5. Projekty ČSOL'!O8:O10)</f>
        <v>0</v>
      </c>
      <c r="O35" s="1739"/>
      <c r="P35" s="1730"/>
      <c r="Q35" s="1681"/>
      <c r="R35" s="1684"/>
    </row>
    <row r="36" spans="1:20" ht="10.5" customHeight="1">
      <c r="A36" s="1645"/>
      <c r="B36" s="1654"/>
      <c r="C36" s="1668"/>
      <c r="D36" s="1722"/>
      <c r="E36" s="1859"/>
      <c r="F36" s="1629"/>
      <c r="G36" s="1725"/>
      <c r="H36" s="1728"/>
      <c r="I36" s="1640"/>
      <c r="J36" s="1707"/>
      <c r="K36" s="1710"/>
      <c r="L36" s="1637"/>
      <c r="M36" s="1713"/>
      <c r="N36" s="1648"/>
      <c r="O36" s="1740"/>
      <c r="P36" s="1731"/>
      <c r="Q36" s="1682"/>
      <c r="R36" s="1685"/>
      <c r="S36" s="60"/>
      <c r="T36" s="24"/>
    </row>
    <row r="37" spans="1:18" ht="10.5" customHeight="1">
      <c r="A37" s="1645"/>
      <c r="B37" s="1655"/>
      <c r="C37" s="1669"/>
      <c r="D37" s="1723"/>
      <c r="E37" s="1875"/>
      <c r="F37" s="1630"/>
      <c r="G37" s="1726"/>
      <c r="H37" s="1729"/>
      <c r="I37" s="1641"/>
      <c r="J37" s="1708"/>
      <c r="K37" s="1711"/>
      <c r="L37" s="1638"/>
      <c r="M37" s="1714"/>
      <c r="N37" s="1649"/>
      <c r="O37" s="1742"/>
      <c r="P37" s="1741"/>
      <c r="Q37" s="1683"/>
      <c r="R37" s="1686"/>
    </row>
    <row r="38" spans="1:18" ht="10.5" customHeight="1">
      <c r="A38" s="1645"/>
      <c r="B38" s="1653" t="s">
        <v>344</v>
      </c>
      <c r="C38" s="1667">
        <f>SUM(D38:H40)</f>
        <v>400000</v>
      </c>
      <c r="D38" s="1721">
        <f>SUM('5. Projekty ČSOL'!E11:E13)</f>
        <v>0</v>
      </c>
      <c r="E38" s="1858">
        <f>SUM('5. Projekty ČSOL'!F11:F13)</f>
        <v>350000</v>
      </c>
      <c r="F38" s="1628">
        <f>SUM('5. Projekty ČSOL'!G11:G13)</f>
        <v>0</v>
      </c>
      <c r="G38" s="1724">
        <f>SUM('5. Projekty ČSOL'!H11:H13)</f>
        <v>50000</v>
      </c>
      <c r="H38" s="1727">
        <f>SUM('5. Projekty ČSOL'!I11:I13)</f>
        <v>0</v>
      </c>
      <c r="I38" s="1639">
        <f>SUM(J38:N40)</f>
        <v>0</v>
      </c>
      <c r="J38" s="1706">
        <f>SUM('5. Projekty ČSOL'!K11:K13)</f>
        <v>0</v>
      </c>
      <c r="K38" s="1709">
        <f>SUM('5. Projekty ČSOL'!M11:M13)</f>
        <v>0</v>
      </c>
      <c r="L38" s="1636"/>
      <c r="M38" s="1712">
        <f>SUM('5. Projekty ČSOL'!N11:N13)</f>
        <v>0</v>
      </c>
      <c r="N38" s="1647">
        <f>SUM('5. Projekty ČSOL'!O11:O13)</f>
        <v>0</v>
      </c>
      <c r="O38" s="1715"/>
      <c r="P38" s="1718"/>
      <c r="Q38" s="1681"/>
      <c r="R38" s="1703"/>
    </row>
    <row r="39" spans="1:18" ht="10.5" customHeight="1">
      <c r="A39" s="1645"/>
      <c r="B39" s="1654"/>
      <c r="C39" s="1668"/>
      <c r="D39" s="1722"/>
      <c r="E39" s="1859"/>
      <c r="F39" s="1629"/>
      <c r="G39" s="1725"/>
      <c r="H39" s="1728"/>
      <c r="I39" s="1640"/>
      <c r="J39" s="1707"/>
      <c r="K39" s="1710"/>
      <c r="L39" s="1637"/>
      <c r="M39" s="1713"/>
      <c r="N39" s="1648"/>
      <c r="O39" s="1716"/>
      <c r="P39" s="1719"/>
      <c r="Q39" s="1682"/>
      <c r="R39" s="1704"/>
    </row>
    <row r="40" spans="1:18" ht="10.5" customHeight="1">
      <c r="A40" s="1645"/>
      <c r="B40" s="1655"/>
      <c r="C40" s="1669"/>
      <c r="D40" s="1723"/>
      <c r="E40" s="1875"/>
      <c r="F40" s="1630"/>
      <c r="G40" s="1726"/>
      <c r="H40" s="1729"/>
      <c r="I40" s="1641"/>
      <c r="J40" s="1708"/>
      <c r="K40" s="1711"/>
      <c r="L40" s="1638"/>
      <c r="M40" s="1714"/>
      <c r="N40" s="1649"/>
      <c r="O40" s="1717"/>
      <c r="P40" s="1720"/>
      <c r="Q40" s="1683"/>
      <c r="R40" s="1705"/>
    </row>
    <row r="41" spans="1:18" ht="10.5" customHeight="1">
      <c r="A41" s="1645"/>
      <c r="B41" s="1653" t="s">
        <v>270</v>
      </c>
      <c r="C41" s="1667">
        <f>SUM(D41:H43)</f>
        <v>21468000</v>
      </c>
      <c r="D41" s="1721">
        <f>SUM('5. Projekty ČSOL'!E14:E16)</f>
        <v>0</v>
      </c>
      <c r="E41" s="1858">
        <f>SUM('5. Projekty ČSOL'!F14:F16)</f>
        <v>156000</v>
      </c>
      <c r="F41" s="1628">
        <f>SUM('5. Projekty ČSOL'!G14:G16)</f>
        <v>15312000</v>
      </c>
      <c r="G41" s="1724">
        <f>SUM('5. Projekty ČSOL'!H14:H16)</f>
        <v>2000000</v>
      </c>
      <c r="H41" s="1727">
        <f>SUM('5. Projekty ČSOL'!I14:I16)</f>
        <v>4000000</v>
      </c>
      <c r="I41" s="1639">
        <f>SUM(J41:N43)</f>
        <v>0</v>
      </c>
      <c r="J41" s="1706">
        <f>SUM('5. Projekty ČSOL'!K14:K16)</f>
        <v>0</v>
      </c>
      <c r="K41" s="1709">
        <f>SUM('5. Projekty ČSOL'!L14:L16)</f>
        <v>0</v>
      </c>
      <c r="L41" s="1636">
        <f>SUM('5. Projekty ČSOL'!M14:M16)</f>
        <v>0</v>
      </c>
      <c r="M41" s="1712">
        <f>SUM('5. Projekty ČSOL'!N14:N16)</f>
        <v>0</v>
      </c>
      <c r="N41" s="1647">
        <f>SUM('5. Projekty ČSOL'!O14:O16)</f>
        <v>0</v>
      </c>
      <c r="O41" s="1715"/>
      <c r="P41" s="1718"/>
      <c r="Q41" s="1681"/>
      <c r="R41" s="1703"/>
    </row>
    <row r="42" spans="1:18" ht="10.5" customHeight="1">
      <c r="A42" s="1645"/>
      <c r="B42" s="1654"/>
      <c r="C42" s="1668"/>
      <c r="D42" s="1722"/>
      <c r="E42" s="1859"/>
      <c r="F42" s="1629"/>
      <c r="G42" s="1725"/>
      <c r="H42" s="1728"/>
      <c r="I42" s="1640"/>
      <c r="J42" s="1707"/>
      <c r="K42" s="1710"/>
      <c r="L42" s="1637"/>
      <c r="M42" s="1713"/>
      <c r="N42" s="1648"/>
      <c r="O42" s="1716"/>
      <c r="P42" s="1719"/>
      <c r="Q42" s="1682"/>
      <c r="R42" s="1704"/>
    </row>
    <row r="43" spans="1:18" ht="10.5" customHeight="1">
      <c r="A43" s="1645"/>
      <c r="B43" s="1655"/>
      <c r="C43" s="1669"/>
      <c r="D43" s="1723"/>
      <c r="E43" s="1875"/>
      <c r="F43" s="1630"/>
      <c r="G43" s="1726"/>
      <c r="H43" s="1729"/>
      <c r="I43" s="1641"/>
      <c r="J43" s="1708"/>
      <c r="K43" s="1711"/>
      <c r="L43" s="1638"/>
      <c r="M43" s="1714"/>
      <c r="N43" s="1649"/>
      <c r="O43" s="1717"/>
      <c r="P43" s="1720"/>
      <c r="Q43" s="1683"/>
      <c r="R43" s="1705"/>
    </row>
    <row r="44" spans="1:18" ht="10.5" customHeight="1">
      <c r="A44" s="1645"/>
      <c r="B44" s="1653" t="s">
        <v>552</v>
      </c>
      <c r="C44" s="1667">
        <f>SUM(D44:H46)</f>
        <v>2473000</v>
      </c>
      <c r="D44" s="1721">
        <f>SUM('5. Projekty ČSOL'!E17:E19)</f>
        <v>1793000</v>
      </c>
      <c r="E44" s="1858">
        <f>SUM('5. Projekty ČSOL'!F17:F19)</f>
        <v>100000</v>
      </c>
      <c r="F44" s="1628">
        <f>SUM('5. Projekty ČSOL'!G17:G19)</f>
        <v>40000</v>
      </c>
      <c r="G44" s="1724">
        <f>SUM('5. Projekty ČSOL'!H17:H19)</f>
        <v>300000</v>
      </c>
      <c r="H44" s="1727">
        <f>SUM('5. Projekty ČSOL'!I17:I19)</f>
        <v>240000</v>
      </c>
      <c r="I44" s="1639">
        <f>SUM(J44:N46)</f>
        <v>0</v>
      </c>
      <c r="J44" s="1706">
        <f>SUM('5. Projekty ČSOL'!K17:K19)</f>
        <v>0</v>
      </c>
      <c r="K44" s="1709">
        <f>SUM('5. Projekty ČSOL'!M17:M19)</f>
        <v>0</v>
      </c>
      <c r="L44" s="1636"/>
      <c r="M44" s="1712">
        <f>SUM('5. Projekty ČSOL'!N17:N19)</f>
        <v>0</v>
      </c>
      <c r="N44" s="1647">
        <f>SUM('5. Projekty ČSOL'!O17:O19)</f>
        <v>0</v>
      </c>
      <c r="O44" s="1715"/>
      <c r="P44" s="1718"/>
      <c r="Q44" s="1681"/>
      <c r="R44" s="1703"/>
    </row>
    <row r="45" spans="1:18" ht="10.5" customHeight="1">
      <c r="A45" s="1645"/>
      <c r="B45" s="1654"/>
      <c r="C45" s="1668"/>
      <c r="D45" s="1722"/>
      <c r="E45" s="1859"/>
      <c r="F45" s="1629"/>
      <c r="G45" s="1725"/>
      <c r="H45" s="1728"/>
      <c r="I45" s="1640"/>
      <c r="J45" s="1707"/>
      <c r="K45" s="1710"/>
      <c r="L45" s="1637"/>
      <c r="M45" s="1713"/>
      <c r="N45" s="1648"/>
      <c r="O45" s="1716"/>
      <c r="P45" s="1719"/>
      <c r="Q45" s="1682"/>
      <c r="R45" s="1704"/>
    </row>
    <row r="46" spans="1:18" ht="10.5" customHeight="1">
      <c r="A46" s="1645"/>
      <c r="B46" s="1655"/>
      <c r="C46" s="1669"/>
      <c r="D46" s="1723"/>
      <c r="E46" s="1875"/>
      <c r="F46" s="1630"/>
      <c r="G46" s="1726"/>
      <c r="H46" s="1729"/>
      <c r="I46" s="1641"/>
      <c r="J46" s="1708"/>
      <c r="K46" s="1711"/>
      <c r="L46" s="1638"/>
      <c r="M46" s="1714"/>
      <c r="N46" s="1649"/>
      <c r="O46" s="1717"/>
      <c r="P46" s="1720"/>
      <c r="Q46" s="1683"/>
      <c r="R46" s="1705"/>
    </row>
    <row r="47" spans="1:18" ht="10.5" customHeight="1">
      <c r="A47" s="1645"/>
      <c r="B47" s="1653" t="s">
        <v>271</v>
      </c>
      <c r="C47" s="1667">
        <f>SUM(D47:H49)</f>
        <v>17841600</v>
      </c>
      <c r="D47" s="1670">
        <f>SUM('5. Projekty ČSOL'!E20:E22)</f>
        <v>13272000</v>
      </c>
      <c r="E47" s="1835">
        <f>SUM('5. Projekty ČSOL'!F20:F22)</f>
        <v>0</v>
      </c>
      <c r="F47" s="1628">
        <f>SUM('5. Projekty ČSOL'!G20:G22)</f>
        <v>1769600</v>
      </c>
      <c r="G47" s="1671">
        <f>SUM('5. Projekty ČSOL'!H20:H22)</f>
        <v>2800000</v>
      </c>
      <c r="H47" s="1656">
        <f>SUM('5. Projekty ČSOL'!I20:I22)</f>
        <v>0</v>
      </c>
      <c r="I47" s="1639">
        <f>SUM(J47:N49)</f>
        <v>0</v>
      </c>
      <c r="J47" s="1659">
        <f>SUM('5. Projekty ČSOL'!K20:K22)</f>
        <v>0</v>
      </c>
      <c r="K47" s="1660">
        <f>SUM('5. Projekty ČSOL'!M20:M22)</f>
        <v>0</v>
      </c>
      <c r="L47" s="1636"/>
      <c r="M47" s="1738">
        <f>SUM('5. Projekty ČSOL'!N20:N22)</f>
        <v>0</v>
      </c>
      <c r="N47" s="1734">
        <f>SUM('5. Projekty ČSOL'!O20:O22)</f>
        <v>0</v>
      </c>
      <c r="O47" s="101"/>
      <c r="P47" s="103"/>
      <c r="Q47" s="53"/>
      <c r="R47" s="102"/>
    </row>
    <row r="48" spans="1:18" ht="10.5" customHeight="1">
      <c r="A48" s="1645"/>
      <c r="B48" s="1654"/>
      <c r="C48" s="1668"/>
      <c r="D48" s="1670"/>
      <c r="E48" s="1835"/>
      <c r="F48" s="1629"/>
      <c r="G48" s="1671"/>
      <c r="H48" s="1657"/>
      <c r="I48" s="1640"/>
      <c r="J48" s="1659"/>
      <c r="K48" s="1660"/>
      <c r="L48" s="1637"/>
      <c r="M48" s="1738"/>
      <c r="N48" s="1735"/>
      <c r="O48" s="101"/>
      <c r="P48" s="103"/>
      <c r="Q48" s="53"/>
      <c r="R48" s="102"/>
    </row>
    <row r="49" spans="1:18" ht="10.5" customHeight="1">
      <c r="A49" s="1645"/>
      <c r="B49" s="1655"/>
      <c r="C49" s="1669"/>
      <c r="D49" s="1670"/>
      <c r="E49" s="1835"/>
      <c r="F49" s="1630"/>
      <c r="G49" s="1671"/>
      <c r="H49" s="1658"/>
      <c r="I49" s="1641"/>
      <c r="J49" s="1659"/>
      <c r="K49" s="1660"/>
      <c r="L49" s="1638"/>
      <c r="M49" s="1738"/>
      <c r="N49" s="1736"/>
      <c r="O49" s="101"/>
      <c r="P49" s="103"/>
      <c r="Q49" s="53"/>
      <c r="R49" s="102"/>
    </row>
    <row r="50" spans="1:18" ht="10.5" customHeight="1">
      <c r="A50" s="1645"/>
      <c r="B50" s="1653" t="s">
        <v>1023</v>
      </c>
      <c r="C50" s="1667">
        <f>SUM(D50:H52)</f>
        <v>2300000</v>
      </c>
      <c r="D50" s="1670">
        <f>SUM('5. Projekty ČSOL'!E23:E25)</f>
        <v>2000000</v>
      </c>
      <c r="E50" s="1835">
        <f>SUM('5. Projekty ČSOL'!F23:F25)</f>
        <v>0</v>
      </c>
      <c r="F50" s="1635">
        <f>SUM('5. Projekty ČSOL'!G23:G25)</f>
        <v>0</v>
      </c>
      <c r="G50" s="1671">
        <f>SUM('5. Projekty ČSOL'!H23:H25)</f>
        <v>300000</v>
      </c>
      <c r="H50" s="1656">
        <f>SUM('5. Projekty ČSOL'!I23:I25)</f>
        <v>0</v>
      </c>
      <c r="I50" s="1639">
        <f>SUM(J50:N52)</f>
        <v>0</v>
      </c>
      <c r="J50" s="1659">
        <f>SUM('5. Projekty ČSOL'!K23:K25)</f>
        <v>0</v>
      </c>
      <c r="K50" s="1660">
        <f>SUM('5. Projekty ČSOL'!M23:M25)</f>
        <v>0</v>
      </c>
      <c r="L50" s="1636"/>
      <c r="M50" s="1738">
        <f>SUM('5. Projekty ČSOL'!N23:N25)</f>
        <v>0</v>
      </c>
      <c r="N50" s="1734">
        <f>SUM('5. Projekty ČSOL'!O23:O25)</f>
        <v>0</v>
      </c>
      <c r="O50" s="142"/>
      <c r="P50" s="147"/>
      <c r="Q50" s="52"/>
      <c r="R50" s="144"/>
    </row>
    <row r="51" spans="1:18" ht="10.5" customHeight="1">
      <c r="A51" s="1645"/>
      <c r="B51" s="1654"/>
      <c r="C51" s="1668"/>
      <c r="D51" s="1670"/>
      <c r="E51" s="1835"/>
      <c r="F51" s="1635"/>
      <c r="G51" s="1671"/>
      <c r="H51" s="1657"/>
      <c r="I51" s="1640"/>
      <c r="J51" s="1659"/>
      <c r="K51" s="1660"/>
      <c r="L51" s="1637"/>
      <c r="M51" s="1738"/>
      <c r="N51" s="1735"/>
      <c r="O51" s="101"/>
      <c r="P51" s="103"/>
      <c r="Q51" s="53"/>
      <c r="R51" s="102"/>
    </row>
    <row r="52" spans="1:18" ht="10.5" customHeight="1">
      <c r="A52" s="1645"/>
      <c r="B52" s="1655"/>
      <c r="C52" s="1669"/>
      <c r="D52" s="1670"/>
      <c r="E52" s="1835"/>
      <c r="F52" s="1635"/>
      <c r="G52" s="1671"/>
      <c r="H52" s="1658"/>
      <c r="I52" s="1641"/>
      <c r="J52" s="1659"/>
      <c r="K52" s="1660"/>
      <c r="L52" s="1638"/>
      <c r="M52" s="1738"/>
      <c r="N52" s="1736"/>
      <c r="O52" s="143"/>
      <c r="P52" s="148"/>
      <c r="Q52" s="146"/>
      <c r="R52" s="145"/>
    </row>
    <row r="53" spans="1:18" ht="10.5" customHeight="1">
      <c r="A53" s="1645"/>
      <c r="B53" s="1653" t="s">
        <v>1024</v>
      </c>
      <c r="C53" s="1667">
        <f>SUM(D53:H55)</f>
        <v>3438700</v>
      </c>
      <c r="D53" s="1670">
        <f>SUM('5. Projekty ČSOL'!E26:E28)</f>
        <v>2638700</v>
      </c>
      <c r="E53" s="1835">
        <f>SUM('5. Projekty ČSOL'!F26:F28)</f>
        <v>0</v>
      </c>
      <c r="F53" s="1635">
        <f>SUM('5. Projekty ČSOL'!G26:G28)</f>
        <v>100000</v>
      </c>
      <c r="G53" s="1671">
        <f>SUM('5. Projekty ČSOL'!H26:H28)</f>
        <v>700000</v>
      </c>
      <c r="H53" s="1656">
        <f>SUM('5. Projekty ČSOL'!I26:I28)</f>
        <v>0</v>
      </c>
      <c r="I53" s="1639">
        <f>SUM(J53:N55)</f>
        <v>0</v>
      </c>
      <c r="J53" s="1659">
        <f>SUM('5. Projekty ČSOL'!K26:K28)</f>
        <v>0</v>
      </c>
      <c r="K53" s="1660">
        <f>SUM('5. Projekty ČSOL'!M26:M28)</f>
        <v>0</v>
      </c>
      <c r="L53" s="1636"/>
      <c r="M53" s="1738">
        <f>SUM('5. Projekty ČSOL'!N26:N28)</f>
        <v>0</v>
      </c>
      <c r="N53" s="1734">
        <f>SUM('5. Projekty ČSOL'!O26:O28)</f>
        <v>0</v>
      </c>
      <c r="O53" s="142"/>
      <c r="P53" s="147"/>
      <c r="Q53" s="52"/>
      <c r="R53" s="144"/>
    </row>
    <row r="54" spans="1:18" ht="10.5" customHeight="1">
      <c r="A54" s="1645"/>
      <c r="B54" s="1654"/>
      <c r="C54" s="1668"/>
      <c r="D54" s="1670"/>
      <c r="E54" s="1835"/>
      <c r="F54" s="1635"/>
      <c r="G54" s="1671"/>
      <c r="H54" s="1657"/>
      <c r="I54" s="1640"/>
      <c r="J54" s="1659"/>
      <c r="K54" s="1660"/>
      <c r="L54" s="1637"/>
      <c r="M54" s="1738"/>
      <c r="N54" s="1735"/>
      <c r="O54" s="101"/>
      <c r="P54" s="103"/>
      <c r="Q54" s="53"/>
      <c r="R54" s="102"/>
    </row>
    <row r="55" spans="1:18" ht="10.5" customHeight="1">
      <c r="A55" s="1646"/>
      <c r="B55" s="1655"/>
      <c r="C55" s="1669"/>
      <c r="D55" s="1670"/>
      <c r="E55" s="1835"/>
      <c r="F55" s="1635"/>
      <c r="G55" s="1671"/>
      <c r="H55" s="1658"/>
      <c r="I55" s="1641"/>
      <c r="J55" s="1659"/>
      <c r="K55" s="1660"/>
      <c r="L55" s="1638"/>
      <c r="M55" s="1738"/>
      <c r="N55" s="1736"/>
      <c r="O55" s="143"/>
      <c r="P55" s="148"/>
      <c r="Q55" s="146"/>
      <c r="R55" s="145"/>
    </row>
    <row r="56" spans="1:18" ht="10.5" customHeight="1">
      <c r="A56" s="1844" t="s">
        <v>20</v>
      </c>
      <c r="B56" s="1653" t="s">
        <v>249</v>
      </c>
      <c r="C56" s="1667">
        <f>SUM(D56:H58)</f>
        <v>100000</v>
      </c>
      <c r="D56" s="1721">
        <f>SUM('6. Komise ČsOL'!E33:E34)</f>
        <v>0</v>
      </c>
      <c r="E56" s="1858">
        <f>SUM('6. Komise ČsOL'!F33:F34)</f>
        <v>0</v>
      </c>
      <c r="F56" s="457"/>
      <c r="G56" s="1724">
        <f>SUM('6. Komise ČsOL'!G33:G34)</f>
        <v>100000</v>
      </c>
      <c r="H56" s="1854">
        <f>SUM('6. Komise ČsOL'!H33:H34)</f>
        <v>0</v>
      </c>
      <c r="I56" s="1639">
        <f>SUM(J56:N58)</f>
        <v>0</v>
      </c>
      <c r="J56" s="1706">
        <f>SUM('6. Komise ČsOL'!J33:J34)</f>
        <v>0</v>
      </c>
      <c r="K56" s="1868"/>
      <c r="L56" s="1636"/>
      <c r="M56" s="1712">
        <f>SUM('6. Komise ČsOL'!L33:L34)</f>
        <v>0</v>
      </c>
      <c r="N56" s="1847">
        <f>SUM('6. Komise ČsOL'!M33:M34)</f>
        <v>0</v>
      </c>
      <c r="O56" s="142"/>
      <c r="P56" s="147"/>
      <c r="Q56" s="52"/>
      <c r="R56" s="144"/>
    </row>
    <row r="57" spans="1:18" ht="10.5" customHeight="1">
      <c r="A57" s="1845"/>
      <c r="B57" s="1654"/>
      <c r="C57" s="1668"/>
      <c r="D57" s="1722"/>
      <c r="E57" s="1859"/>
      <c r="F57" s="458"/>
      <c r="G57" s="1725"/>
      <c r="H57" s="1855"/>
      <c r="I57" s="1640"/>
      <c r="J57" s="1707"/>
      <c r="K57" s="1869"/>
      <c r="L57" s="1637"/>
      <c r="M57" s="1713"/>
      <c r="N57" s="1848"/>
      <c r="O57" s="101"/>
      <c r="P57" s="103"/>
      <c r="Q57" s="53"/>
      <c r="R57" s="102"/>
    </row>
    <row r="58" spans="1:18" ht="10.5" customHeight="1" thickBot="1">
      <c r="A58" s="1846"/>
      <c r="B58" s="1850"/>
      <c r="C58" s="1851"/>
      <c r="D58" s="1852"/>
      <c r="E58" s="1860"/>
      <c r="F58" s="459"/>
      <c r="G58" s="1853"/>
      <c r="H58" s="1856"/>
      <c r="I58" s="1857"/>
      <c r="J58" s="1867"/>
      <c r="K58" s="1870"/>
      <c r="L58" s="1874"/>
      <c r="M58" s="1871"/>
      <c r="N58" s="1849"/>
      <c r="O58" s="175"/>
      <c r="P58" s="180"/>
      <c r="Q58" s="176"/>
      <c r="R58" s="181"/>
    </row>
    <row r="59" spans="1:18" ht="11.25" customHeight="1" thickTop="1">
      <c r="A59" s="1836"/>
      <c r="B59" s="1838" t="s">
        <v>9</v>
      </c>
      <c r="C59" s="1840">
        <f aca="true" t="shared" si="0" ref="C59:R59">SUM(C8:C58)</f>
        <v>68727330</v>
      </c>
      <c r="D59" s="1861">
        <f t="shared" si="0"/>
        <v>32309730</v>
      </c>
      <c r="E59" s="1872">
        <f t="shared" si="0"/>
        <v>2501000</v>
      </c>
      <c r="F59" s="1631">
        <f>SUM(F8:F58)</f>
        <v>17746600</v>
      </c>
      <c r="G59" s="1863">
        <f t="shared" si="0"/>
        <v>10700000</v>
      </c>
      <c r="H59" s="1815">
        <f t="shared" si="0"/>
        <v>5470000</v>
      </c>
      <c r="I59" s="1865">
        <f t="shared" si="0"/>
        <v>0</v>
      </c>
      <c r="J59" s="1823">
        <f t="shared" si="0"/>
        <v>0</v>
      </c>
      <c r="K59" s="1633">
        <f t="shared" si="0"/>
        <v>0</v>
      </c>
      <c r="L59" s="1633">
        <f>SUM(L8:L58)</f>
        <v>0</v>
      </c>
      <c r="M59" s="1825">
        <f t="shared" si="0"/>
        <v>0</v>
      </c>
      <c r="N59" s="1821">
        <f t="shared" si="0"/>
        <v>0</v>
      </c>
      <c r="O59" s="1811">
        <f t="shared" si="0"/>
        <v>0</v>
      </c>
      <c r="P59" s="1813">
        <f t="shared" si="0"/>
        <v>0</v>
      </c>
      <c r="Q59" s="1819">
        <f t="shared" si="0"/>
        <v>0</v>
      </c>
      <c r="R59" s="1817">
        <f t="shared" si="0"/>
        <v>0</v>
      </c>
    </row>
    <row r="60" spans="1:18" ht="10.5" customHeight="1" thickBot="1">
      <c r="A60" s="1837"/>
      <c r="B60" s="1839"/>
      <c r="C60" s="1841"/>
      <c r="D60" s="1862"/>
      <c r="E60" s="1873"/>
      <c r="F60" s="1632"/>
      <c r="G60" s="1864"/>
      <c r="H60" s="1816"/>
      <c r="I60" s="1866"/>
      <c r="J60" s="1824"/>
      <c r="K60" s="1634"/>
      <c r="L60" s="1634"/>
      <c r="M60" s="1826"/>
      <c r="N60" s="1822"/>
      <c r="O60" s="1812"/>
      <c r="P60" s="1814"/>
      <c r="Q60" s="1820"/>
      <c r="R60" s="1818"/>
    </row>
    <row r="62" spans="2:13" ht="15.7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</row>
  </sheetData>
  <sheetProtection/>
  <mergeCells count="300">
    <mergeCell ref="M53:M55"/>
    <mergeCell ref="K26:K28"/>
    <mergeCell ref="N20:N22"/>
    <mergeCell ref="F17:F19"/>
    <mergeCell ref="H53:H55"/>
    <mergeCell ref="I53:I55"/>
    <mergeCell ref="J53:J55"/>
    <mergeCell ref="K53:K55"/>
    <mergeCell ref="L53:L55"/>
    <mergeCell ref="J38:J40"/>
    <mergeCell ref="F14:F16"/>
    <mergeCell ref="B53:B55"/>
    <mergeCell ref="C53:C55"/>
    <mergeCell ref="D53:D55"/>
    <mergeCell ref="E53:E55"/>
    <mergeCell ref="F53:F55"/>
    <mergeCell ref="C26:C28"/>
    <mergeCell ref="C17:C19"/>
    <mergeCell ref="C14:C16"/>
    <mergeCell ref="D14:D16"/>
    <mergeCell ref="I26:I28"/>
    <mergeCell ref="E32:E34"/>
    <mergeCell ref="E35:E37"/>
    <mergeCell ref="E38:E40"/>
    <mergeCell ref="E41:E43"/>
    <mergeCell ref="E44:E46"/>
    <mergeCell ref="H41:H43"/>
    <mergeCell ref="G32:G34"/>
    <mergeCell ref="H32:H34"/>
    <mergeCell ref="I32:I34"/>
    <mergeCell ref="E11:E13"/>
    <mergeCell ref="E14:E16"/>
    <mergeCell ref="E17:E19"/>
    <mergeCell ref="E20:E22"/>
    <mergeCell ref="E23:E25"/>
    <mergeCell ref="E26:E28"/>
    <mergeCell ref="D59:D60"/>
    <mergeCell ref="G59:G60"/>
    <mergeCell ref="I59:I60"/>
    <mergeCell ref="J56:J58"/>
    <mergeCell ref="K56:K58"/>
    <mergeCell ref="M56:M58"/>
    <mergeCell ref="E59:E60"/>
    <mergeCell ref="L56:L58"/>
    <mergeCell ref="B56:B58"/>
    <mergeCell ref="C56:C58"/>
    <mergeCell ref="D56:D58"/>
    <mergeCell ref="G56:G58"/>
    <mergeCell ref="H56:H58"/>
    <mergeCell ref="I56:I58"/>
    <mergeCell ref="E56:E58"/>
    <mergeCell ref="O8:O10"/>
    <mergeCell ref="M20:M22"/>
    <mergeCell ref="M14:M16"/>
    <mergeCell ref="L20:L22"/>
    <mergeCell ref="K20:K22"/>
    <mergeCell ref="K59:K60"/>
    <mergeCell ref="N56:N58"/>
    <mergeCell ref="K35:K37"/>
    <mergeCell ref="K38:K40"/>
    <mergeCell ref="N53:N55"/>
    <mergeCell ref="M23:M25"/>
    <mergeCell ref="N23:N25"/>
    <mergeCell ref="R26:R28"/>
    <mergeCell ref="J26:J28"/>
    <mergeCell ref="M26:M28"/>
    <mergeCell ref="N26:N28"/>
    <mergeCell ref="O26:O28"/>
    <mergeCell ref="P26:P28"/>
    <mergeCell ref="Q26:Q28"/>
    <mergeCell ref="R23:R25"/>
    <mergeCell ref="C23:C25"/>
    <mergeCell ref="D23:D25"/>
    <mergeCell ref="G23:G25"/>
    <mergeCell ref="H23:H25"/>
    <mergeCell ref="I23:I25"/>
    <mergeCell ref="K23:K25"/>
    <mergeCell ref="P41:P43"/>
    <mergeCell ref="Q41:Q43"/>
    <mergeCell ref="K41:K43"/>
    <mergeCell ref="O41:O43"/>
    <mergeCell ref="O35:O37"/>
    <mergeCell ref="Q35:Q37"/>
    <mergeCell ref="P35:P37"/>
    <mergeCell ref="M35:M37"/>
    <mergeCell ref="M38:M40"/>
    <mergeCell ref="L35:L37"/>
    <mergeCell ref="B50:B52"/>
    <mergeCell ref="C50:C52"/>
    <mergeCell ref="G53:G55"/>
    <mergeCell ref="I41:I43"/>
    <mergeCell ref="C35:C37"/>
    <mergeCell ref="D35:D37"/>
    <mergeCell ref="E47:E49"/>
    <mergeCell ref="C41:C43"/>
    <mergeCell ref="D41:D43"/>
    <mergeCell ref="G41:G43"/>
    <mergeCell ref="E50:E52"/>
    <mergeCell ref="J23:J25"/>
    <mergeCell ref="A59:A60"/>
    <mergeCell ref="B59:B60"/>
    <mergeCell ref="C59:C60"/>
    <mergeCell ref="G20:G22"/>
    <mergeCell ref="H20:H22"/>
    <mergeCell ref="D26:D28"/>
    <mergeCell ref="G26:G28"/>
    <mergeCell ref="A56:A58"/>
    <mergeCell ref="B41:B43"/>
    <mergeCell ref="J20:J22"/>
    <mergeCell ref="Q20:Q22"/>
    <mergeCell ref="R20:R22"/>
    <mergeCell ref="M3:R3"/>
    <mergeCell ref="C4:H4"/>
    <mergeCell ref="D17:D19"/>
    <mergeCell ref="H14:H16"/>
    <mergeCell ref="D20:D22"/>
    <mergeCell ref="D5:H5"/>
    <mergeCell ref="I20:I22"/>
    <mergeCell ref="H26:H28"/>
    <mergeCell ref="J35:J37"/>
    <mergeCell ref="I35:I37"/>
    <mergeCell ref="R38:R40"/>
    <mergeCell ref="G38:G40"/>
    <mergeCell ref="G35:G37"/>
    <mergeCell ref="H35:H37"/>
    <mergeCell ref="N35:N37"/>
    <mergeCell ref="P38:P40"/>
    <mergeCell ref="R59:R60"/>
    <mergeCell ref="Q59:Q60"/>
    <mergeCell ref="N59:N60"/>
    <mergeCell ref="J59:J60"/>
    <mergeCell ref="M59:M60"/>
    <mergeCell ref="R35:R37"/>
    <mergeCell ref="R41:R43"/>
    <mergeCell ref="J41:J43"/>
    <mergeCell ref="M41:M43"/>
    <mergeCell ref="N41:N43"/>
    <mergeCell ref="B35:B37"/>
    <mergeCell ref="C38:C40"/>
    <mergeCell ref="D38:D40"/>
    <mergeCell ref="B38:B40"/>
    <mergeCell ref="Q38:Q40"/>
    <mergeCell ref="O59:O60"/>
    <mergeCell ref="P59:P60"/>
    <mergeCell ref="I38:I40"/>
    <mergeCell ref="H38:H40"/>
    <mergeCell ref="H59:H60"/>
    <mergeCell ref="J50:J52"/>
    <mergeCell ref="M50:M52"/>
    <mergeCell ref="J17:J19"/>
    <mergeCell ref="N17:N19"/>
    <mergeCell ref="O17:O19"/>
    <mergeCell ref="M17:M19"/>
    <mergeCell ref="O38:O40"/>
    <mergeCell ref="J32:J34"/>
    <mergeCell ref="K32:K34"/>
    <mergeCell ref="N32:N34"/>
    <mergeCell ref="H17:H19"/>
    <mergeCell ref="K17:K19"/>
    <mergeCell ref="L17:L19"/>
    <mergeCell ref="C20:C22"/>
    <mergeCell ref="R14:R16"/>
    <mergeCell ref="P11:P13"/>
    <mergeCell ref="R11:R13"/>
    <mergeCell ref="G14:G16"/>
    <mergeCell ref="I14:I16"/>
    <mergeCell ref="O11:O13"/>
    <mergeCell ref="R17:R19"/>
    <mergeCell ref="G17:G19"/>
    <mergeCell ref="I17:I19"/>
    <mergeCell ref="G11:G13"/>
    <mergeCell ref="O14:O16"/>
    <mergeCell ref="R8:R10"/>
    <mergeCell ref="I8:I10"/>
    <mergeCell ref="M11:M13"/>
    <mergeCell ref="P14:P16"/>
    <mergeCell ref="P8:P10"/>
    <mergeCell ref="C11:C13"/>
    <mergeCell ref="D11:D13"/>
    <mergeCell ref="J11:J13"/>
    <mergeCell ref="N11:N13"/>
    <mergeCell ref="Q8:Q10"/>
    <mergeCell ref="H8:H10"/>
    <mergeCell ref="H11:H13"/>
    <mergeCell ref="C8:C10"/>
    <mergeCell ref="D8:D10"/>
    <mergeCell ref="G8:G10"/>
    <mergeCell ref="A1:R1"/>
    <mergeCell ref="A3:B3"/>
    <mergeCell ref="A4:A6"/>
    <mergeCell ref="B4:B6"/>
    <mergeCell ref="I4:N4"/>
    <mergeCell ref="O4:R4"/>
    <mergeCell ref="C5:C6"/>
    <mergeCell ref="P5:R5"/>
    <mergeCell ref="J5:N5"/>
    <mergeCell ref="A2:R2"/>
    <mergeCell ref="I5:I6"/>
    <mergeCell ref="K11:K13"/>
    <mergeCell ref="M8:M10"/>
    <mergeCell ref="I11:I13"/>
    <mergeCell ref="J8:J10"/>
    <mergeCell ref="J14:J16"/>
    <mergeCell ref="N8:N10"/>
    <mergeCell ref="N14:N16"/>
    <mergeCell ref="K14:K16"/>
    <mergeCell ref="K8:K10"/>
    <mergeCell ref="L8:L10"/>
    <mergeCell ref="L11:L13"/>
    <mergeCell ref="L14:L16"/>
    <mergeCell ref="Q11:Q13"/>
    <mergeCell ref="O23:O25"/>
    <mergeCell ref="P23:P25"/>
    <mergeCell ref="Q23:Q25"/>
    <mergeCell ref="P29:P31"/>
    <mergeCell ref="O29:O31"/>
    <mergeCell ref="Q14:Q16"/>
    <mergeCell ref="P17:P19"/>
    <mergeCell ref="Q17:Q19"/>
    <mergeCell ref="O20:O22"/>
    <mergeCell ref="P20:P22"/>
    <mergeCell ref="L23:L25"/>
    <mergeCell ref="L26:L28"/>
    <mergeCell ref="N50:N52"/>
    <mergeCell ref="L29:L31"/>
    <mergeCell ref="M47:M49"/>
    <mergeCell ref="N47:N49"/>
    <mergeCell ref="M32:M34"/>
    <mergeCell ref="L32:L34"/>
    <mergeCell ref="L47:L49"/>
    <mergeCell ref="D50:D52"/>
    <mergeCell ref="G50:G52"/>
    <mergeCell ref="H50:H52"/>
    <mergeCell ref="I50:I52"/>
    <mergeCell ref="K50:K52"/>
    <mergeCell ref="B44:B46"/>
    <mergeCell ref="C44:C46"/>
    <mergeCell ref="D44:D46"/>
    <mergeCell ref="G44:G46"/>
    <mergeCell ref="H44:H46"/>
    <mergeCell ref="Q44:Q46"/>
    <mergeCell ref="R44:R46"/>
    <mergeCell ref="J44:J46"/>
    <mergeCell ref="K44:K46"/>
    <mergeCell ref="M44:M46"/>
    <mergeCell ref="N44:N46"/>
    <mergeCell ref="O44:O46"/>
    <mergeCell ref="P44:P46"/>
    <mergeCell ref="C29:C31"/>
    <mergeCell ref="D29:D31"/>
    <mergeCell ref="G29:G31"/>
    <mergeCell ref="H29:H31"/>
    <mergeCell ref="E29:E31"/>
    <mergeCell ref="F29:F31"/>
    <mergeCell ref="I29:I31"/>
    <mergeCell ref="J29:J31"/>
    <mergeCell ref="Q29:Q31"/>
    <mergeCell ref="R29:R31"/>
    <mergeCell ref="K29:K31"/>
    <mergeCell ref="M29:M31"/>
    <mergeCell ref="B8:B10"/>
    <mergeCell ref="A8:A31"/>
    <mergeCell ref="B47:B49"/>
    <mergeCell ref="C47:C49"/>
    <mergeCell ref="D47:D49"/>
    <mergeCell ref="G47:G49"/>
    <mergeCell ref="A32:A34"/>
    <mergeCell ref="B32:B34"/>
    <mergeCell ref="C32:C34"/>
    <mergeCell ref="D32:D34"/>
    <mergeCell ref="K47:K49"/>
    <mergeCell ref="F38:F40"/>
    <mergeCell ref="F35:F37"/>
    <mergeCell ref="L38:L40"/>
    <mergeCell ref="B11:B13"/>
    <mergeCell ref="B20:B22"/>
    <mergeCell ref="B17:B19"/>
    <mergeCell ref="B14:B16"/>
    <mergeCell ref="B23:B25"/>
    <mergeCell ref="B26:B28"/>
    <mergeCell ref="L50:L52"/>
    <mergeCell ref="I44:I46"/>
    <mergeCell ref="F26:F28"/>
    <mergeCell ref="A35:A55"/>
    <mergeCell ref="N38:N40"/>
    <mergeCell ref="N29:N31"/>
    <mergeCell ref="B29:B31"/>
    <mergeCell ref="H47:H49"/>
    <mergeCell ref="I47:I49"/>
    <mergeCell ref="J47:J49"/>
    <mergeCell ref="F11:F13"/>
    <mergeCell ref="F41:F43"/>
    <mergeCell ref="F59:F60"/>
    <mergeCell ref="L59:L60"/>
    <mergeCell ref="F32:F34"/>
    <mergeCell ref="F50:F52"/>
    <mergeCell ref="F47:F49"/>
    <mergeCell ref="F44:F46"/>
    <mergeCell ref="L41:L43"/>
    <mergeCell ref="L44:L46"/>
  </mergeCells>
  <printOptions/>
  <pageMargins left="0.31496062992125984" right="0.2362204724409449" top="0.3937007874015748" bottom="0.1968503937007874" header="0.5118110236220472" footer="0.5118110236220472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.57421875" style="134" customWidth="1"/>
    <col min="2" max="2" width="19.28125" style="0" customWidth="1"/>
    <col min="3" max="3" width="9.7109375" style="15" customWidth="1"/>
    <col min="4" max="4" width="9.7109375" style="0" customWidth="1"/>
    <col min="5" max="6" width="9.57421875" style="0" customWidth="1"/>
    <col min="7" max="7" width="9.421875" style="112" customWidth="1"/>
    <col min="8" max="8" width="9.57421875" style="0" customWidth="1"/>
    <col min="9" max="9" width="8.7109375" style="0" customWidth="1"/>
    <col min="10" max="10" width="9.7109375" style="0" customWidth="1"/>
    <col min="11" max="12" width="9.421875" style="106" customWidth="1"/>
    <col min="13" max="13" width="9.421875" style="112" customWidth="1"/>
    <col min="14" max="14" width="9.57421875" style="0" customWidth="1"/>
    <col min="15" max="15" width="8.7109375" style="115" customWidth="1"/>
    <col min="16" max="16" width="9.7109375" style="0" customWidth="1"/>
    <col min="17" max="17" width="9.57421875" style="0" customWidth="1"/>
    <col min="19" max="19" width="8.7109375" style="0" customWidth="1"/>
  </cols>
  <sheetData>
    <row r="1" spans="1:19" ht="36" customHeight="1">
      <c r="A1" s="1751" t="s">
        <v>1025</v>
      </c>
      <c r="B1" s="2692"/>
      <c r="C1" s="2692"/>
      <c r="D1" s="2692"/>
      <c r="E1" s="2692"/>
      <c r="F1" s="2692"/>
      <c r="G1" s="2692"/>
      <c r="H1" s="2692"/>
      <c r="I1" s="2692"/>
      <c r="J1" s="2692"/>
      <c r="K1" s="2692"/>
      <c r="L1" s="2692"/>
      <c r="M1" s="2692"/>
      <c r="N1" s="2692"/>
      <c r="O1" s="2692"/>
      <c r="P1" s="2692"/>
      <c r="Q1" s="2692"/>
      <c r="R1" s="2692"/>
      <c r="S1" s="2693"/>
    </row>
    <row r="2" spans="1:19" ht="18" customHeight="1">
      <c r="A2" s="2785"/>
      <c r="B2" s="2786"/>
      <c r="C2" s="2786"/>
      <c r="D2" s="2786"/>
      <c r="E2" s="2786"/>
      <c r="F2" s="2786"/>
      <c r="G2" s="2786"/>
      <c r="H2" s="2786"/>
      <c r="I2" s="2786"/>
      <c r="J2" s="2786"/>
      <c r="K2" s="2786"/>
      <c r="L2" s="2786"/>
      <c r="M2" s="2786"/>
      <c r="N2" s="2786"/>
      <c r="O2" s="2786"/>
      <c r="P2" s="2786"/>
      <c r="Q2" s="2786"/>
      <c r="R2" s="2786"/>
      <c r="S2" s="2787"/>
    </row>
    <row r="3" spans="1:19" ht="15.75" customHeight="1" thickBot="1">
      <c r="A3" s="162" t="s">
        <v>134</v>
      </c>
      <c r="B3" s="1"/>
      <c r="C3" s="3"/>
      <c r="D3" s="59"/>
      <c r="E3" s="2710">
        <v>45392</v>
      </c>
      <c r="F3" s="2710"/>
      <c r="G3" s="2710"/>
      <c r="H3" s="2710"/>
      <c r="I3" s="2710"/>
      <c r="J3" s="2710"/>
      <c r="K3" s="2710"/>
      <c r="L3" s="2710"/>
      <c r="M3" s="2710"/>
      <c r="N3" s="2710"/>
      <c r="O3" s="2710"/>
      <c r="P3" s="2710"/>
      <c r="Q3" s="2710"/>
      <c r="R3" s="2710"/>
      <c r="S3" s="2711"/>
    </row>
    <row r="4" spans="1:19" ht="12.75" customHeight="1">
      <c r="A4" s="2182" t="s">
        <v>0</v>
      </c>
      <c r="B4" s="2188" t="s">
        <v>1</v>
      </c>
      <c r="C4" s="2188" t="s">
        <v>4</v>
      </c>
      <c r="D4" s="2754" t="s">
        <v>66</v>
      </c>
      <c r="E4" s="2755"/>
      <c r="F4" s="2755"/>
      <c r="G4" s="2755"/>
      <c r="H4" s="2755"/>
      <c r="I4" s="2756"/>
      <c r="J4" s="2751" t="s">
        <v>1059</v>
      </c>
      <c r="K4" s="2752"/>
      <c r="L4" s="2752"/>
      <c r="M4" s="2752"/>
      <c r="N4" s="2752"/>
      <c r="O4" s="2753"/>
      <c r="P4" s="1765" t="s">
        <v>1058</v>
      </c>
      <c r="Q4" s="1766"/>
      <c r="R4" s="1766"/>
      <c r="S4" s="1767"/>
    </row>
    <row r="5" spans="1:19" ht="12.75" customHeight="1">
      <c r="A5" s="2183"/>
      <c r="B5" s="2072"/>
      <c r="C5" s="2072"/>
      <c r="D5" s="2685" t="s">
        <v>9</v>
      </c>
      <c r="E5" s="2689" t="s">
        <v>63</v>
      </c>
      <c r="F5" s="2690"/>
      <c r="G5" s="2690"/>
      <c r="H5" s="2690"/>
      <c r="I5" s="2691"/>
      <c r="J5" s="2683" t="s">
        <v>9</v>
      </c>
      <c r="K5" s="1773" t="s">
        <v>63</v>
      </c>
      <c r="L5" s="1774"/>
      <c r="M5" s="1774"/>
      <c r="N5" s="1774"/>
      <c r="O5" s="1775"/>
      <c r="P5" s="2699" t="s">
        <v>9</v>
      </c>
      <c r="Q5" s="443"/>
      <c r="R5" s="443"/>
      <c r="S5" s="444"/>
    </row>
    <row r="6" spans="1:19" ht="18.75" customHeight="1" thickBot="1">
      <c r="A6" s="2184"/>
      <c r="B6" s="2073"/>
      <c r="C6" s="2073"/>
      <c r="D6" s="2686"/>
      <c r="E6" s="380" t="s">
        <v>128</v>
      </c>
      <c r="F6" s="448" t="s">
        <v>422</v>
      </c>
      <c r="G6" s="1227" t="s">
        <v>432</v>
      </c>
      <c r="H6" s="380" t="s">
        <v>62</v>
      </c>
      <c r="I6" s="380" t="s">
        <v>64</v>
      </c>
      <c r="J6" s="2684"/>
      <c r="K6" s="449" t="s">
        <v>128</v>
      </c>
      <c r="L6" s="450" t="s">
        <v>422</v>
      </c>
      <c r="M6" s="451" t="s">
        <v>432</v>
      </c>
      <c r="N6" s="1228" t="s">
        <v>62</v>
      </c>
      <c r="O6" s="1229" t="s">
        <v>64</v>
      </c>
      <c r="P6" s="2700"/>
      <c r="Q6" s="47" t="s">
        <v>10</v>
      </c>
      <c r="R6" s="47" t="s">
        <v>68</v>
      </c>
      <c r="S6" s="48" t="s">
        <v>69</v>
      </c>
    </row>
    <row r="7" spans="1:19" ht="13.5" thickTop="1">
      <c r="A7" s="4"/>
      <c r="B7" s="5"/>
      <c r="C7" s="6"/>
      <c r="D7" s="193"/>
      <c r="E7" s="194"/>
      <c r="F7" s="518"/>
      <c r="G7" s="453"/>
      <c r="H7" s="353"/>
      <c r="I7" s="194"/>
      <c r="J7" s="467"/>
      <c r="K7" s="468"/>
      <c r="L7" s="468"/>
      <c r="M7" s="461"/>
      <c r="N7" s="442"/>
      <c r="O7" s="1230"/>
      <c r="P7" s="49"/>
      <c r="Q7" s="50"/>
      <c r="R7" s="50"/>
      <c r="S7" s="51"/>
    </row>
    <row r="8" spans="1:19" ht="10.5" customHeight="1">
      <c r="A8" s="2724" t="s">
        <v>11</v>
      </c>
      <c r="B8" s="1912" t="s">
        <v>71</v>
      </c>
      <c r="C8" s="2702" t="s">
        <v>390</v>
      </c>
      <c r="D8" s="2705">
        <f>SUM(E8:I10)</f>
        <v>10709830</v>
      </c>
      <c r="E8" s="1721">
        <f>SUM('5.1. PoVV'!F9)</f>
        <v>9609830</v>
      </c>
      <c r="F8" s="2673"/>
      <c r="G8" s="1628">
        <v>0</v>
      </c>
      <c r="H8" s="1724">
        <f>SUM('5.1. PoVV'!E9)</f>
        <v>1100000</v>
      </c>
      <c r="I8" s="2738">
        <v>0</v>
      </c>
      <c r="J8" s="2745">
        <v>0</v>
      </c>
      <c r="K8" s="2748">
        <v>0</v>
      </c>
      <c r="L8" s="1709">
        <v>0</v>
      </c>
      <c r="M8" s="1636">
        <v>0</v>
      </c>
      <c r="N8" s="1712">
        <v>0</v>
      </c>
      <c r="O8" s="2741">
        <v>0</v>
      </c>
      <c r="P8" s="1715"/>
      <c r="Q8" s="1794"/>
      <c r="R8" s="1681"/>
      <c r="S8" s="1791"/>
    </row>
    <row r="9" spans="1:19" ht="10.5" customHeight="1">
      <c r="A9" s="2725"/>
      <c r="B9" s="1913"/>
      <c r="C9" s="2703"/>
      <c r="D9" s="2706"/>
      <c r="E9" s="1722"/>
      <c r="F9" s="2674"/>
      <c r="G9" s="1629"/>
      <c r="H9" s="1725"/>
      <c r="I9" s="2739"/>
      <c r="J9" s="2746"/>
      <c r="K9" s="2749"/>
      <c r="L9" s="1710"/>
      <c r="M9" s="1637"/>
      <c r="N9" s="1713"/>
      <c r="O9" s="2742"/>
      <c r="P9" s="1716"/>
      <c r="Q9" s="1795"/>
      <c r="R9" s="1682"/>
      <c r="S9" s="1792"/>
    </row>
    <row r="10" spans="1:19" ht="10.5" customHeight="1">
      <c r="A10" s="2736"/>
      <c r="B10" s="1914"/>
      <c r="C10" s="2737"/>
      <c r="D10" s="2744"/>
      <c r="E10" s="1723"/>
      <c r="F10" s="2675"/>
      <c r="G10" s="1630"/>
      <c r="H10" s="1726"/>
      <c r="I10" s="2740"/>
      <c r="J10" s="2747"/>
      <c r="K10" s="2750"/>
      <c r="L10" s="1711"/>
      <c r="M10" s="1638"/>
      <c r="N10" s="1714"/>
      <c r="O10" s="2743"/>
      <c r="P10" s="1717"/>
      <c r="Q10" s="1796"/>
      <c r="R10" s="1683"/>
      <c r="S10" s="1793"/>
    </row>
    <row r="11" spans="1:19" ht="10.5" customHeight="1">
      <c r="A11" s="2724" t="s">
        <v>15</v>
      </c>
      <c r="B11" s="1912" t="s">
        <v>70</v>
      </c>
      <c r="C11" s="2702" t="s">
        <v>780</v>
      </c>
      <c r="D11" s="2705">
        <f>SUM(E11:I13)</f>
        <v>400000</v>
      </c>
      <c r="E11" s="1721">
        <v>0</v>
      </c>
      <c r="F11" s="2673">
        <f>SUM('5.2. SZ pomoc'!I22)</f>
        <v>350000</v>
      </c>
      <c r="G11" s="1628"/>
      <c r="H11" s="1724">
        <f>SUM('5.2. SZ pomoc'!J22)</f>
        <v>50000</v>
      </c>
      <c r="I11" s="2738">
        <f>SUM('5.2. SZ pomoc'!K22)</f>
        <v>0</v>
      </c>
      <c r="J11" s="2745">
        <f>SUM(K11:O13)</f>
        <v>0</v>
      </c>
      <c r="K11" s="2748">
        <v>0</v>
      </c>
      <c r="L11" s="1709">
        <f>SUM('5.2. SZ pomoc'!M22)</f>
        <v>0</v>
      </c>
      <c r="M11" s="1636">
        <f>SUM('5.2. SZ pomoc'!N22)</f>
        <v>0</v>
      </c>
      <c r="N11" s="1712">
        <f>SUM('5.2. SZ pomoc'!O22)</f>
        <v>0</v>
      </c>
      <c r="O11" s="2741">
        <f>SUM('5.2. SZ pomoc'!P22)</f>
        <v>0</v>
      </c>
      <c r="P11" s="1715"/>
      <c r="Q11" s="1794"/>
      <c r="R11" s="1681"/>
      <c r="S11" s="1805"/>
    </row>
    <row r="12" spans="1:19" ht="10.5" customHeight="1">
      <c r="A12" s="2725"/>
      <c r="B12" s="1913"/>
      <c r="C12" s="2703"/>
      <c r="D12" s="2706"/>
      <c r="E12" s="1722"/>
      <c r="F12" s="2674"/>
      <c r="G12" s="1629"/>
      <c r="H12" s="1725"/>
      <c r="I12" s="2739"/>
      <c r="J12" s="2746"/>
      <c r="K12" s="2749"/>
      <c r="L12" s="1710"/>
      <c r="M12" s="1637"/>
      <c r="N12" s="1713"/>
      <c r="O12" s="2742"/>
      <c r="P12" s="1716"/>
      <c r="Q12" s="1795"/>
      <c r="R12" s="1682"/>
      <c r="S12" s="1806"/>
    </row>
    <row r="13" spans="1:19" ht="10.5" customHeight="1">
      <c r="A13" s="2736"/>
      <c r="B13" s="1914"/>
      <c r="C13" s="2737"/>
      <c r="D13" s="2744"/>
      <c r="E13" s="1723"/>
      <c r="F13" s="2675"/>
      <c r="G13" s="1630"/>
      <c r="H13" s="1726"/>
      <c r="I13" s="2740"/>
      <c r="J13" s="2747"/>
      <c r="K13" s="2750"/>
      <c r="L13" s="1711"/>
      <c r="M13" s="1638"/>
      <c r="N13" s="1714"/>
      <c r="O13" s="2743"/>
      <c r="P13" s="1717"/>
      <c r="Q13" s="1796"/>
      <c r="R13" s="1683"/>
      <c r="S13" s="1807"/>
    </row>
    <row r="14" spans="1:19" ht="10.5" customHeight="1">
      <c r="A14" s="2724" t="s">
        <v>16</v>
      </c>
      <c r="B14" s="1912" t="s">
        <v>142</v>
      </c>
      <c r="C14" s="2702" t="s">
        <v>246</v>
      </c>
      <c r="D14" s="2705">
        <f>SUM(E14:I16)</f>
        <v>21468000</v>
      </c>
      <c r="E14" s="1721">
        <v>0</v>
      </c>
      <c r="F14" s="2673">
        <f>SUM('5.3. Zámeček'!E52)</f>
        <v>156000</v>
      </c>
      <c r="G14" s="1628">
        <f>SUM('5.3. Zámeček'!E48:E51)</f>
        <v>15312000</v>
      </c>
      <c r="H14" s="1724">
        <f>SUM('5.3. Zámeček'!E54:E57)</f>
        <v>2000000</v>
      </c>
      <c r="I14" s="1279" t="s">
        <v>1027</v>
      </c>
      <c r="J14" s="2680">
        <f>SUM(K14:O16)</f>
        <v>0</v>
      </c>
      <c r="K14" s="2727">
        <v>0</v>
      </c>
      <c r="L14" s="1709"/>
      <c r="M14" s="1636"/>
      <c r="N14" s="1690"/>
      <c r="O14" s="2741"/>
      <c r="P14" s="1739"/>
      <c r="Q14" s="1730"/>
      <c r="R14" s="1681"/>
      <c r="S14" s="79"/>
    </row>
    <row r="15" spans="1:19" ht="10.5" customHeight="1">
      <c r="A15" s="2725"/>
      <c r="B15" s="1913"/>
      <c r="C15" s="2703"/>
      <c r="D15" s="2706"/>
      <c r="E15" s="1722"/>
      <c r="F15" s="2674"/>
      <c r="G15" s="1629"/>
      <c r="H15" s="1725"/>
      <c r="I15" s="2757">
        <f>SUM('5.3. Zámeček'!E53)</f>
        <v>4000000</v>
      </c>
      <c r="J15" s="2681"/>
      <c r="K15" s="2728"/>
      <c r="L15" s="1710"/>
      <c r="M15" s="1637"/>
      <c r="N15" s="1691"/>
      <c r="O15" s="2742"/>
      <c r="P15" s="1740"/>
      <c r="Q15" s="1731"/>
      <c r="R15" s="1682"/>
      <c r="S15" s="79"/>
    </row>
    <row r="16" spans="1:19" ht="10.5" customHeight="1">
      <c r="A16" s="2736"/>
      <c r="B16" s="1914"/>
      <c r="C16" s="2737"/>
      <c r="D16" s="2744"/>
      <c r="E16" s="1723"/>
      <c r="F16" s="2675"/>
      <c r="G16" s="1630"/>
      <c r="H16" s="1726"/>
      <c r="I16" s="2758"/>
      <c r="J16" s="2682"/>
      <c r="K16" s="2729"/>
      <c r="L16" s="1711"/>
      <c r="M16" s="1638"/>
      <c r="N16" s="1692"/>
      <c r="O16" s="2743"/>
      <c r="P16" s="1742"/>
      <c r="Q16" s="1741"/>
      <c r="R16" s="1683"/>
      <c r="S16" s="80"/>
    </row>
    <row r="17" spans="1:19" ht="10.5" customHeight="1">
      <c r="A17" s="2724" t="s">
        <v>17</v>
      </c>
      <c r="B17" s="1912" t="s">
        <v>777</v>
      </c>
      <c r="C17" s="2702" t="s">
        <v>137</v>
      </c>
      <c r="D17" s="2705">
        <f>SUM(E17:I19)</f>
        <v>2473000</v>
      </c>
      <c r="E17" s="1721">
        <f>SUM('5.4 Legionáři pro mládež'!J146:J147)</f>
        <v>1793000</v>
      </c>
      <c r="F17" s="2673">
        <f>SUM('5.4 Legionáři pro mládež'!K146:K147)</f>
        <v>100000</v>
      </c>
      <c r="G17" s="1628">
        <f>SUM('5.4 Legionáři pro mládež'!L146:L147)</f>
        <v>40000</v>
      </c>
      <c r="H17" s="1724">
        <f>SUM('5.4 Legionáři pro mládež'!M146:M147)</f>
        <v>300000</v>
      </c>
      <c r="I17" s="2738">
        <f>SUM('5.4 Legionáři pro mládež'!N146:N147)</f>
        <v>240000</v>
      </c>
      <c r="J17" s="2680">
        <f>SUM(K17:O19)</f>
        <v>0</v>
      </c>
      <c r="K17" s="2727">
        <v>0</v>
      </c>
      <c r="L17" s="1709">
        <v>0</v>
      </c>
      <c r="M17" s="1636">
        <v>0</v>
      </c>
      <c r="N17" s="1690">
        <v>0</v>
      </c>
      <c r="O17" s="2741">
        <v>0</v>
      </c>
      <c r="P17" s="1739"/>
      <c r="Q17" s="1730"/>
      <c r="R17" s="1681"/>
      <c r="S17" s="79"/>
    </row>
    <row r="18" spans="1:19" ht="10.5" customHeight="1">
      <c r="A18" s="2725"/>
      <c r="B18" s="1913"/>
      <c r="C18" s="2703"/>
      <c r="D18" s="2706"/>
      <c r="E18" s="1722"/>
      <c r="F18" s="2674"/>
      <c r="G18" s="1629"/>
      <c r="H18" s="1725"/>
      <c r="I18" s="2739"/>
      <c r="J18" s="2681"/>
      <c r="K18" s="2728"/>
      <c r="L18" s="1710"/>
      <c r="M18" s="1637"/>
      <c r="N18" s="1691"/>
      <c r="O18" s="2742"/>
      <c r="P18" s="1740"/>
      <c r="Q18" s="1731"/>
      <c r="R18" s="1682"/>
      <c r="S18" s="79"/>
    </row>
    <row r="19" spans="1:19" ht="10.5" customHeight="1">
      <c r="A19" s="2736"/>
      <c r="B19" s="1914"/>
      <c r="C19" s="2737"/>
      <c r="D19" s="2744"/>
      <c r="E19" s="1723"/>
      <c r="F19" s="2675"/>
      <c r="G19" s="1630"/>
      <c r="H19" s="1726"/>
      <c r="I19" s="2740"/>
      <c r="J19" s="2682"/>
      <c r="K19" s="2729"/>
      <c r="L19" s="1711"/>
      <c r="M19" s="1638"/>
      <c r="N19" s="1692"/>
      <c r="O19" s="2743"/>
      <c r="P19" s="1742"/>
      <c r="Q19" s="1741"/>
      <c r="R19" s="1683"/>
      <c r="S19" s="79"/>
    </row>
    <row r="20" spans="1:19" ht="10.5" customHeight="1">
      <c r="A20" s="2724" t="s">
        <v>19</v>
      </c>
      <c r="B20" s="1912" t="s">
        <v>342</v>
      </c>
      <c r="C20" s="2702" t="s">
        <v>778</v>
      </c>
      <c r="D20" s="2705">
        <f>SUM('5.5. Legiovlak'!M58)</f>
        <v>17841600</v>
      </c>
      <c r="E20" s="1721">
        <f>SUM('5.5. Legiovlak'!J58)</f>
        <v>13272000</v>
      </c>
      <c r="F20" s="2673"/>
      <c r="G20" s="1628">
        <f>SUM('5.5. Legiovlak'!K58)</f>
        <v>1769600</v>
      </c>
      <c r="H20" s="1724">
        <f>SUM('5.5. Legiovlak'!L58)-I20</f>
        <v>2800000</v>
      </c>
      <c r="I20" s="1727"/>
      <c r="J20" s="2680">
        <f>SUM(K20:O22)</f>
        <v>0</v>
      </c>
      <c r="K20" s="2760">
        <f>SUM('5.5. Legiovlak'!Q58)</f>
        <v>0</v>
      </c>
      <c r="L20" s="1709">
        <v>0</v>
      </c>
      <c r="M20" s="1636">
        <v>0</v>
      </c>
      <c r="N20" s="1712">
        <f>SUM('5.5. Legiovlak'!R58)-O20</f>
        <v>0</v>
      </c>
      <c r="O20" s="1847">
        <v>0</v>
      </c>
      <c r="P20" s="1739"/>
      <c r="Q20" s="1730"/>
      <c r="R20" s="2696"/>
      <c r="S20" s="1791"/>
    </row>
    <row r="21" spans="1:19" ht="10.5" customHeight="1">
      <c r="A21" s="2725"/>
      <c r="B21" s="1913"/>
      <c r="C21" s="2703"/>
      <c r="D21" s="2706"/>
      <c r="E21" s="1722"/>
      <c r="F21" s="2674"/>
      <c r="G21" s="1629"/>
      <c r="H21" s="1725"/>
      <c r="I21" s="1728"/>
      <c r="J21" s="2681"/>
      <c r="K21" s="2761"/>
      <c r="L21" s="1710"/>
      <c r="M21" s="1637"/>
      <c r="N21" s="1713"/>
      <c r="O21" s="1848"/>
      <c r="P21" s="1740"/>
      <c r="Q21" s="1731"/>
      <c r="R21" s="2697"/>
      <c r="S21" s="1792"/>
    </row>
    <row r="22" spans="1:19" ht="10.5" customHeight="1">
      <c r="A22" s="2736"/>
      <c r="B22" s="1914"/>
      <c r="C22" s="2737"/>
      <c r="D22" s="2744"/>
      <c r="E22" s="1723"/>
      <c r="F22" s="2675"/>
      <c r="G22" s="1630"/>
      <c r="H22" s="1726"/>
      <c r="I22" s="1729"/>
      <c r="J22" s="2682"/>
      <c r="K22" s="2762"/>
      <c r="L22" s="1711"/>
      <c r="M22" s="1638"/>
      <c r="N22" s="1714"/>
      <c r="O22" s="2763"/>
      <c r="P22" s="1742"/>
      <c r="Q22" s="1741"/>
      <c r="R22" s="2713"/>
      <c r="S22" s="1793"/>
    </row>
    <row r="23" spans="1:19" ht="10.5" customHeight="1">
      <c r="A23" s="2724" t="s">
        <v>20</v>
      </c>
      <c r="B23" s="1913" t="s">
        <v>1021</v>
      </c>
      <c r="C23" s="2702" t="s">
        <v>1022</v>
      </c>
      <c r="D23" s="2706">
        <f>SUM('5.6. Kompenzační pomůcky'!G9)</f>
        <v>2300000</v>
      </c>
      <c r="E23" s="1676">
        <f>SUM('5.6. Kompenzační pomůcky'!F9)</f>
        <v>2000000</v>
      </c>
      <c r="F23" s="2676"/>
      <c r="G23" s="1643">
        <v>0</v>
      </c>
      <c r="H23" s="1694">
        <f>SUM('5.6. Kompenzační pomůcky'!E9)</f>
        <v>300000</v>
      </c>
      <c r="I23" s="2739">
        <v>0</v>
      </c>
      <c r="J23" s="2680">
        <v>0</v>
      </c>
      <c r="K23" s="1659">
        <v>0</v>
      </c>
      <c r="L23" s="1660">
        <v>0</v>
      </c>
      <c r="M23" s="2791">
        <v>0</v>
      </c>
      <c r="N23" s="1738">
        <v>0</v>
      </c>
      <c r="O23" s="2767">
        <v>0</v>
      </c>
      <c r="P23" s="1739"/>
      <c r="Q23" s="1730"/>
      <c r="R23" s="2696"/>
      <c r="S23" s="1791"/>
    </row>
    <row r="24" spans="1:19" ht="10.5" customHeight="1">
      <c r="A24" s="2725"/>
      <c r="B24" s="1913"/>
      <c r="C24" s="2703"/>
      <c r="D24" s="2706"/>
      <c r="E24" s="1676"/>
      <c r="F24" s="2676"/>
      <c r="G24" s="1643"/>
      <c r="H24" s="1694"/>
      <c r="I24" s="2739"/>
      <c r="J24" s="2681"/>
      <c r="K24" s="1659"/>
      <c r="L24" s="1660"/>
      <c r="M24" s="2791"/>
      <c r="N24" s="1738"/>
      <c r="O24" s="2768"/>
      <c r="P24" s="1740"/>
      <c r="Q24" s="1731"/>
      <c r="R24" s="2697"/>
      <c r="S24" s="1792"/>
    </row>
    <row r="25" spans="1:19" ht="10.5" customHeight="1">
      <c r="A25" s="2736"/>
      <c r="B25" s="1914"/>
      <c r="C25" s="2737"/>
      <c r="D25" s="2744"/>
      <c r="E25" s="1677"/>
      <c r="F25" s="2677"/>
      <c r="G25" s="1702"/>
      <c r="H25" s="1695"/>
      <c r="I25" s="2740"/>
      <c r="J25" s="2682"/>
      <c r="K25" s="1659"/>
      <c r="L25" s="1660"/>
      <c r="M25" s="2791"/>
      <c r="N25" s="1738"/>
      <c r="O25" s="2769"/>
      <c r="P25" s="1742"/>
      <c r="Q25" s="1741"/>
      <c r="R25" s="2713"/>
      <c r="S25" s="1793"/>
    </row>
    <row r="26" spans="1:19" ht="10.5" customHeight="1">
      <c r="A26" s="2724" t="s">
        <v>21</v>
      </c>
      <c r="B26" s="1912" t="s">
        <v>779</v>
      </c>
      <c r="C26" s="2702" t="s">
        <v>781</v>
      </c>
      <c r="D26" s="2706">
        <f>SUM(E26:I28)</f>
        <v>3438700</v>
      </c>
      <c r="E26" s="2720">
        <f>SUM('5.7. Muzejnictví'!H50)</f>
        <v>2638700</v>
      </c>
      <c r="F26" s="2673">
        <f>SUM('5.7. Muzejnictví'!I50)</f>
        <v>0</v>
      </c>
      <c r="G26" s="1628">
        <f>SUM('5.7. Muzejnictví'!J50)</f>
        <v>100000</v>
      </c>
      <c r="H26" s="1724">
        <f>SUM('5.7. Muzejnictví'!K50)</f>
        <v>700000</v>
      </c>
      <c r="I26" s="1854">
        <f>SUM('5.7. Muzejnictví'!L50)</f>
        <v>0</v>
      </c>
      <c r="J26" s="2680">
        <f>SUM('5.7. Muzejnictví'!M50)</f>
        <v>0</v>
      </c>
      <c r="K26" s="2748">
        <f>SUM('5.7. Muzejnictví'!N50)</f>
        <v>0</v>
      </c>
      <c r="L26" s="1709">
        <f>SUM('5.7. Muzejnictví'!O50)</f>
        <v>0</v>
      </c>
      <c r="M26" s="1636">
        <f>SUM('5.7. Muzejnictví'!P50)</f>
        <v>0</v>
      </c>
      <c r="N26" s="1712">
        <f>SUM('5.7. Muzejnictví'!Q50)</f>
        <v>0</v>
      </c>
      <c r="O26" s="1847">
        <f>SUM('5.7. Muzejnictví'!R50)</f>
        <v>0</v>
      </c>
      <c r="P26" s="1739"/>
      <c r="Q26" s="1794"/>
      <c r="R26" s="1681"/>
      <c r="S26" s="1791"/>
    </row>
    <row r="27" spans="1:19" ht="10.5" customHeight="1">
      <c r="A27" s="2725"/>
      <c r="B27" s="1913"/>
      <c r="C27" s="2703"/>
      <c r="D27" s="2706"/>
      <c r="E27" s="2721"/>
      <c r="F27" s="2674"/>
      <c r="G27" s="1629"/>
      <c r="H27" s="1725"/>
      <c r="I27" s="1855"/>
      <c r="J27" s="2681"/>
      <c r="K27" s="2749"/>
      <c r="L27" s="1710"/>
      <c r="M27" s="1637"/>
      <c r="N27" s="1713"/>
      <c r="O27" s="1848"/>
      <c r="P27" s="1740"/>
      <c r="Q27" s="1795"/>
      <c r="R27" s="1682"/>
      <c r="S27" s="1792"/>
    </row>
    <row r="28" spans="1:19" ht="10.5" customHeight="1">
      <c r="A28" s="2736"/>
      <c r="B28" s="1914"/>
      <c r="C28" s="2737"/>
      <c r="D28" s="2744"/>
      <c r="E28" s="2778"/>
      <c r="F28" s="2675"/>
      <c r="G28" s="1630"/>
      <c r="H28" s="1726"/>
      <c r="I28" s="2780"/>
      <c r="J28" s="2682"/>
      <c r="K28" s="2750"/>
      <c r="L28" s="1711"/>
      <c r="M28" s="1638"/>
      <c r="N28" s="1714"/>
      <c r="O28" s="2763"/>
      <c r="P28" s="1742"/>
      <c r="Q28" s="1796"/>
      <c r="R28" s="1683"/>
      <c r="S28" s="1793"/>
    </row>
    <row r="29" spans="1:19" ht="10.5" customHeight="1">
      <c r="A29" s="2724" t="s">
        <v>22</v>
      </c>
      <c r="B29" s="1912"/>
      <c r="C29" s="2702"/>
      <c r="D29" s="2705">
        <f>SUM(E29:I31)</f>
        <v>0</v>
      </c>
      <c r="E29" s="2720"/>
      <c r="F29" s="446"/>
      <c r="G29" s="764"/>
      <c r="H29" s="1693"/>
      <c r="I29" s="2738"/>
      <c r="J29" s="2745">
        <f>SUM(K29:O31)</f>
        <v>0</v>
      </c>
      <c r="K29" s="2772"/>
      <c r="L29" s="2764"/>
      <c r="M29" s="2798"/>
      <c r="N29" s="1690"/>
      <c r="O29" s="2741"/>
      <c r="P29" s="1739"/>
      <c r="Q29" s="1730"/>
      <c r="R29" s="2696"/>
      <c r="S29" s="1791"/>
    </row>
    <row r="30" spans="1:19" ht="7.5" customHeight="1">
      <c r="A30" s="2725"/>
      <c r="B30" s="1913"/>
      <c r="C30" s="2703"/>
      <c r="D30" s="2706"/>
      <c r="E30" s="2721"/>
      <c r="F30" s="445"/>
      <c r="G30" s="766"/>
      <c r="H30" s="1694"/>
      <c r="I30" s="2739"/>
      <c r="J30" s="2746"/>
      <c r="K30" s="2773"/>
      <c r="L30" s="2765"/>
      <c r="M30" s="2799"/>
      <c r="N30" s="1691"/>
      <c r="O30" s="2742"/>
      <c r="P30" s="1740"/>
      <c r="Q30" s="1731"/>
      <c r="R30" s="2697"/>
      <c r="S30" s="1792"/>
    </row>
    <row r="31" spans="1:19" ht="10.5" customHeight="1" thickBot="1">
      <c r="A31" s="2726"/>
      <c r="B31" s="2701"/>
      <c r="C31" s="2704"/>
      <c r="D31" s="2707"/>
      <c r="E31" s="2722"/>
      <c r="F31" s="447"/>
      <c r="G31" s="768"/>
      <c r="H31" s="2723"/>
      <c r="I31" s="2790"/>
      <c r="J31" s="2771"/>
      <c r="K31" s="2774"/>
      <c r="L31" s="2766"/>
      <c r="M31" s="2800"/>
      <c r="N31" s="2775"/>
      <c r="O31" s="2759"/>
      <c r="P31" s="2694"/>
      <c r="Q31" s="2695"/>
      <c r="R31" s="2698"/>
      <c r="S31" s="2712"/>
    </row>
    <row r="32" spans="1:19" ht="11.25" customHeight="1" thickTop="1">
      <c r="A32" s="1836"/>
      <c r="B32" s="2730" t="s">
        <v>9</v>
      </c>
      <c r="C32" s="2732"/>
      <c r="D32" s="2734">
        <f aca="true" t="shared" si="0" ref="D32:S32">SUM(D8:D31)</f>
        <v>58631130</v>
      </c>
      <c r="E32" s="2714">
        <f t="shared" si="0"/>
        <v>29313530</v>
      </c>
      <c r="F32" s="2687">
        <f>SUM(F8:F31)</f>
        <v>606000</v>
      </c>
      <c r="G32" s="2781">
        <f>SUM(G8:G31)</f>
        <v>17221600</v>
      </c>
      <c r="H32" s="2716">
        <f t="shared" si="0"/>
        <v>7250000</v>
      </c>
      <c r="I32" s="2718">
        <f t="shared" si="0"/>
        <v>4240000</v>
      </c>
      <c r="J32" s="2678">
        <f t="shared" si="0"/>
        <v>0</v>
      </c>
      <c r="K32" s="2783">
        <f t="shared" si="0"/>
        <v>0</v>
      </c>
      <c r="L32" s="2776">
        <f>SUM(L8:L31)</f>
        <v>0</v>
      </c>
      <c r="M32" s="2788">
        <f t="shared" si="0"/>
        <v>0</v>
      </c>
      <c r="N32" s="2770">
        <f t="shared" si="0"/>
        <v>0</v>
      </c>
      <c r="O32" s="2801">
        <f t="shared" si="0"/>
        <v>0</v>
      </c>
      <c r="P32" s="2708">
        <f t="shared" si="0"/>
        <v>0</v>
      </c>
      <c r="Q32" s="2792">
        <f t="shared" si="0"/>
        <v>0</v>
      </c>
      <c r="R32" s="2794">
        <f t="shared" si="0"/>
        <v>0</v>
      </c>
      <c r="S32" s="2796">
        <f t="shared" si="0"/>
        <v>0</v>
      </c>
    </row>
    <row r="33" spans="1:19" ht="10.5" customHeight="1" thickBot="1">
      <c r="A33" s="1837"/>
      <c r="B33" s="2731"/>
      <c r="C33" s="2733"/>
      <c r="D33" s="2735"/>
      <c r="E33" s="2715"/>
      <c r="F33" s="2688"/>
      <c r="G33" s="2782"/>
      <c r="H33" s="2717"/>
      <c r="I33" s="2719"/>
      <c r="J33" s="2679"/>
      <c r="K33" s="2784"/>
      <c r="L33" s="2777"/>
      <c r="M33" s="2789"/>
      <c r="N33" s="1826"/>
      <c r="O33" s="2802"/>
      <c r="P33" s="2709"/>
      <c r="Q33" s="2793"/>
      <c r="R33" s="2795"/>
      <c r="S33" s="2797"/>
    </row>
    <row r="36" spans="1:19" s="178" customFormat="1" ht="12.75">
      <c r="A36" s="177"/>
      <c r="C36" s="2779"/>
      <c r="D36" s="2779"/>
      <c r="E36" s="2779"/>
      <c r="F36" s="2779"/>
      <c r="G36" s="2779"/>
      <c r="H36" s="2779"/>
      <c r="I36" s="2779"/>
      <c r="J36" s="2779"/>
      <c r="K36" s="2779"/>
      <c r="L36" s="2779"/>
      <c r="M36" s="2779"/>
      <c r="N36" s="2779"/>
      <c r="O36" s="2779"/>
      <c r="P36" s="2779"/>
      <c r="Q36" s="2779"/>
      <c r="R36" s="2779"/>
      <c r="S36" s="2779"/>
    </row>
    <row r="45" ht="12.75">
      <c r="D45" s="60"/>
    </row>
  </sheetData>
  <sheetProtection/>
  <mergeCells count="182">
    <mergeCell ref="R32:R33"/>
    <mergeCell ref="S32:S33"/>
    <mergeCell ref="M29:M31"/>
    <mergeCell ref="F26:F28"/>
    <mergeCell ref="L23:L25"/>
    <mergeCell ref="L26:L28"/>
    <mergeCell ref="H23:H25"/>
    <mergeCell ref="G26:G28"/>
    <mergeCell ref="O32:O33"/>
    <mergeCell ref="S23:S25"/>
    <mergeCell ref="A2:S2"/>
    <mergeCell ref="R23:R25"/>
    <mergeCell ref="M32:M33"/>
    <mergeCell ref="I29:I31"/>
    <mergeCell ref="S26:S28"/>
    <mergeCell ref="M23:M25"/>
    <mergeCell ref="Q32:Q33"/>
    <mergeCell ref="M8:M10"/>
    <mergeCell ref="A26:A28"/>
    <mergeCell ref="B26:B28"/>
    <mergeCell ref="C36:S36"/>
    <mergeCell ref="O26:O28"/>
    <mergeCell ref="Q23:Q25"/>
    <mergeCell ref="I26:I28"/>
    <mergeCell ref="K26:K28"/>
    <mergeCell ref="G32:G33"/>
    <mergeCell ref="I23:I25"/>
    <mergeCell ref="J23:J25"/>
    <mergeCell ref="K32:K33"/>
    <mergeCell ref="H26:H28"/>
    <mergeCell ref="P23:P25"/>
    <mergeCell ref="R26:R28"/>
    <mergeCell ref="Q26:Q28"/>
    <mergeCell ref="P26:P28"/>
    <mergeCell ref="C26:C28"/>
    <mergeCell ref="D26:D28"/>
    <mergeCell ref="E26:E28"/>
    <mergeCell ref="C23:C25"/>
    <mergeCell ref="D23:D25"/>
    <mergeCell ref="E23:E25"/>
    <mergeCell ref="N32:N33"/>
    <mergeCell ref="N26:N28"/>
    <mergeCell ref="M20:M22"/>
    <mergeCell ref="J29:J31"/>
    <mergeCell ref="K29:K31"/>
    <mergeCell ref="N29:N31"/>
    <mergeCell ref="L32:L33"/>
    <mergeCell ref="N23:N25"/>
    <mergeCell ref="O29:O31"/>
    <mergeCell ref="J20:J22"/>
    <mergeCell ref="K20:K22"/>
    <mergeCell ref="M26:M28"/>
    <mergeCell ref="N20:N22"/>
    <mergeCell ref="O20:O22"/>
    <mergeCell ref="L29:L31"/>
    <mergeCell ref="O23:O25"/>
    <mergeCell ref="A17:A19"/>
    <mergeCell ref="P17:P19"/>
    <mergeCell ref="J17:J19"/>
    <mergeCell ref="N14:N16"/>
    <mergeCell ref="K14:K16"/>
    <mergeCell ref="G14:G16"/>
    <mergeCell ref="G17:G19"/>
    <mergeCell ref="J14:J16"/>
    <mergeCell ref="M14:M16"/>
    <mergeCell ref="O14:O16"/>
    <mergeCell ref="A11:A13"/>
    <mergeCell ref="B11:B13"/>
    <mergeCell ref="C11:C13"/>
    <mergeCell ref="D11:D13"/>
    <mergeCell ref="G11:G13"/>
    <mergeCell ref="B8:B10"/>
    <mergeCell ref="A8:A10"/>
    <mergeCell ref="D8:D10"/>
    <mergeCell ref="E8:E10"/>
    <mergeCell ref="E11:E13"/>
    <mergeCell ref="P14:P16"/>
    <mergeCell ref="Q14:Q16"/>
    <mergeCell ref="B14:B16"/>
    <mergeCell ref="C14:C16"/>
    <mergeCell ref="D14:D16"/>
    <mergeCell ref="E14:E16"/>
    <mergeCell ref="H14:H16"/>
    <mergeCell ref="I15:I16"/>
    <mergeCell ref="D20:D22"/>
    <mergeCell ref="E20:E22"/>
    <mergeCell ref="A4:A6"/>
    <mergeCell ref="B4:B6"/>
    <mergeCell ref="C4:C6"/>
    <mergeCell ref="J4:O4"/>
    <mergeCell ref="D4:I4"/>
    <mergeCell ref="C8:C10"/>
    <mergeCell ref="O8:O10"/>
    <mergeCell ref="J8:J10"/>
    <mergeCell ref="H8:H10"/>
    <mergeCell ref="J11:J13"/>
    <mergeCell ref="I8:I10"/>
    <mergeCell ref="I11:I13"/>
    <mergeCell ref="G8:G10"/>
    <mergeCell ref="O11:O13"/>
    <mergeCell ref="N8:N10"/>
    <mergeCell ref="K8:K10"/>
    <mergeCell ref="H11:H13"/>
    <mergeCell ref="K11:K13"/>
    <mergeCell ref="N11:N13"/>
    <mergeCell ref="M11:M13"/>
    <mergeCell ref="A14:A16"/>
    <mergeCell ref="I17:I19"/>
    <mergeCell ref="O17:O19"/>
    <mergeCell ref="C17:C19"/>
    <mergeCell ref="D17:D19"/>
    <mergeCell ref="E17:E19"/>
    <mergeCell ref="H17:H19"/>
    <mergeCell ref="N17:N19"/>
    <mergeCell ref="K17:K19"/>
    <mergeCell ref="B17:B19"/>
    <mergeCell ref="A32:A33"/>
    <mergeCell ref="B32:B33"/>
    <mergeCell ref="C32:C33"/>
    <mergeCell ref="D32:D33"/>
    <mergeCell ref="A20:A22"/>
    <mergeCell ref="B20:B22"/>
    <mergeCell ref="C20:C22"/>
    <mergeCell ref="A23:A25"/>
    <mergeCell ref="B23:B25"/>
    <mergeCell ref="A29:A31"/>
    <mergeCell ref="P4:S4"/>
    <mergeCell ref="P8:P10"/>
    <mergeCell ref="Q8:Q10"/>
    <mergeCell ref="R8:R10"/>
    <mergeCell ref="S8:S10"/>
    <mergeCell ref="P11:P13"/>
    <mergeCell ref="Q11:Q13"/>
    <mergeCell ref="Q20:Q22"/>
    <mergeCell ref="R20:R22"/>
    <mergeCell ref="S20:S22"/>
    <mergeCell ref="Q17:Q19"/>
    <mergeCell ref="E32:E33"/>
    <mergeCell ref="H32:H33"/>
    <mergeCell ref="I32:I33"/>
    <mergeCell ref="E29:E31"/>
    <mergeCell ref="H29:H31"/>
    <mergeCell ref="H20:H22"/>
    <mergeCell ref="R17:R19"/>
    <mergeCell ref="B29:B31"/>
    <mergeCell ref="C29:C31"/>
    <mergeCell ref="D29:D31"/>
    <mergeCell ref="P32:P33"/>
    <mergeCell ref="E3:S3"/>
    <mergeCell ref="S29:S31"/>
    <mergeCell ref="R11:R13"/>
    <mergeCell ref="S11:S13"/>
    <mergeCell ref="P20:P22"/>
    <mergeCell ref="F14:F16"/>
    <mergeCell ref="F11:F13"/>
    <mergeCell ref="F8:F10"/>
    <mergeCell ref="F17:F19"/>
    <mergeCell ref="A1:S1"/>
    <mergeCell ref="P29:P31"/>
    <mergeCell ref="Q29:Q31"/>
    <mergeCell ref="R29:R31"/>
    <mergeCell ref="R14:R16"/>
    <mergeCell ref="M17:M19"/>
    <mergeCell ref="P5:P6"/>
    <mergeCell ref="J5:J6"/>
    <mergeCell ref="D5:D6"/>
    <mergeCell ref="F32:F33"/>
    <mergeCell ref="L8:L10"/>
    <mergeCell ref="L11:L13"/>
    <mergeCell ref="L14:L16"/>
    <mergeCell ref="L17:L19"/>
    <mergeCell ref="E5:I5"/>
    <mergeCell ref="K5:O5"/>
    <mergeCell ref="L20:L22"/>
    <mergeCell ref="F20:F22"/>
    <mergeCell ref="F23:F25"/>
    <mergeCell ref="I20:I22"/>
    <mergeCell ref="J32:J33"/>
    <mergeCell ref="K23:K25"/>
    <mergeCell ref="G20:G22"/>
    <mergeCell ref="G23:G25"/>
    <mergeCell ref="J26:J28"/>
  </mergeCells>
  <printOptions/>
  <pageMargins left="0.2755905511811024" right="0.1968503937007874" top="0.4724409448818898" bottom="0.1968503937007874" header="0.31496062992125984" footer="0.31496062992125984"/>
  <pageSetup fitToHeight="0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:G3"/>
    </sheetView>
  </sheetViews>
  <sheetFormatPr defaultColWidth="9.140625" defaultRowHeight="12.75"/>
  <cols>
    <col min="3" max="3" width="38.7109375" style="0" customWidth="1"/>
    <col min="4" max="4" width="14.8515625" style="0" customWidth="1"/>
    <col min="5" max="5" width="13.8515625" style="0" customWidth="1"/>
    <col min="6" max="6" width="12.28125" style="0" customWidth="1"/>
    <col min="7" max="7" width="13.57421875" style="0" customWidth="1"/>
    <col min="8" max="8" width="0" style="0" hidden="1" customWidth="1"/>
    <col min="9" max="9" width="3.140625" style="0" hidden="1" customWidth="1"/>
  </cols>
  <sheetData>
    <row r="1" spans="1:7" ht="12.75" customHeight="1">
      <c r="A1" s="2803" t="s">
        <v>1051</v>
      </c>
      <c r="B1" s="2804"/>
      <c r="C1" s="2804"/>
      <c r="D1" s="2804"/>
      <c r="E1" s="2804"/>
      <c r="F1" s="2804"/>
      <c r="G1" s="2804"/>
    </row>
    <row r="2" spans="1:7" ht="12.75" customHeight="1">
      <c r="A2" s="2804"/>
      <c r="B2" s="2804"/>
      <c r="C2" s="2804"/>
      <c r="D2" s="2804"/>
      <c r="E2" s="2804"/>
      <c r="F2" s="2804"/>
      <c r="G2" s="2804"/>
    </row>
    <row r="3" spans="1:7" ht="12.75" customHeight="1">
      <c r="A3" s="2804"/>
      <c r="B3" s="2804"/>
      <c r="C3" s="2804"/>
      <c r="D3" s="2804"/>
      <c r="E3" s="2804"/>
      <c r="F3" s="2804"/>
      <c r="G3" s="2804"/>
    </row>
    <row r="4" spans="1:7" ht="15.75" thickBot="1">
      <c r="A4" s="2805">
        <v>45266</v>
      </c>
      <c r="B4" s="2806"/>
      <c r="C4" s="2806"/>
      <c r="D4" s="2806"/>
      <c r="E4" s="2806"/>
      <c r="F4" s="2806"/>
      <c r="G4" s="2806"/>
    </row>
    <row r="5" spans="1:7" ht="13.5" customHeight="1" thickTop="1">
      <c r="A5" s="2807" t="s">
        <v>506</v>
      </c>
      <c r="B5" s="2807"/>
      <c r="C5" s="2807"/>
      <c r="D5" s="2807"/>
      <c r="E5" s="2807"/>
      <c r="F5" s="2807"/>
      <c r="G5" s="2807"/>
    </row>
    <row r="6" spans="1:7" ht="13.5" customHeight="1" thickBot="1">
      <c r="A6" s="2808"/>
      <c r="B6" s="2808"/>
      <c r="C6" s="2808"/>
      <c r="D6" s="2808"/>
      <c r="E6" s="2808"/>
      <c r="F6" s="2808"/>
      <c r="G6" s="2808"/>
    </row>
    <row r="7" spans="1:7" ht="46.5" thickBot="1" thickTop="1">
      <c r="A7" s="615"/>
      <c r="B7" s="616"/>
      <c r="C7" s="616"/>
      <c r="D7" s="617" t="s">
        <v>507</v>
      </c>
      <c r="E7" s="617" t="s">
        <v>508</v>
      </c>
      <c r="F7" s="617" t="s">
        <v>509</v>
      </c>
      <c r="G7" s="618" t="s">
        <v>510</v>
      </c>
    </row>
    <row r="8" spans="1:7" ht="14.25" thickBot="1" thickTop="1">
      <c r="A8" s="619">
        <v>1</v>
      </c>
      <c r="B8" s="620">
        <v>2</v>
      </c>
      <c r="C8" s="620">
        <v>3</v>
      </c>
      <c r="D8" s="620">
        <v>4</v>
      </c>
      <c r="E8" s="620">
        <v>5</v>
      </c>
      <c r="F8" s="620">
        <v>6</v>
      </c>
      <c r="G8" s="621">
        <v>7</v>
      </c>
    </row>
    <row r="9" spans="1:7" ht="15.75" thickTop="1">
      <c r="A9" s="2809" t="s">
        <v>511</v>
      </c>
      <c r="B9" s="2810"/>
      <c r="C9" s="2810"/>
      <c r="D9" s="2810"/>
      <c r="E9" s="622">
        <f>E11+E16+E24</f>
        <v>1100000</v>
      </c>
      <c r="F9" s="622">
        <f>F11+F16+F24</f>
        <v>9609830</v>
      </c>
      <c r="G9" s="623">
        <f>SUM(E9:F9)</f>
        <v>10709830</v>
      </c>
    </row>
    <row r="10" spans="1:7" ht="13.5" thickBot="1">
      <c r="A10" s="2811" t="s">
        <v>505</v>
      </c>
      <c r="B10" s="2812"/>
      <c r="C10" s="2812"/>
      <c r="D10" s="2812"/>
      <c r="E10" s="2812"/>
      <c r="F10" s="2812"/>
      <c r="G10" s="2813"/>
    </row>
    <row r="11" spans="1:7" ht="15.75" thickTop="1">
      <c r="A11" s="2814" t="s">
        <v>512</v>
      </c>
      <c r="B11" s="2815"/>
      <c r="C11" s="2815"/>
      <c r="D11" s="2816"/>
      <c r="E11" s="624">
        <f>SUM(E13:E15)</f>
        <v>366344</v>
      </c>
      <c r="F11" s="624">
        <f>SUM(F13:F15)</f>
        <v>5383567</v>
      </c>
      <c r="G11" s="625">
        <f>SUM(E11:F11)</f>
        <v>5749911</v>
      </c>
    </row>
    <row r="12" spans="1:7" ht="12.75">
      <c r="A12" s="2817" t="s">
        <v>505</v>
      </c>
      <c r="B12" s="2818"/>
      <c r="C12" s="2818"/>
      <c r="D12" s="2818"/>
      <c r="E12" s="2818"/>
      <c r="F12" s="2818"/>
      <c r="G12" s="2819"/>
    </row>
    <row r="13" spans="1:7" ht="17.25">
      <c r="A13" s="626"/>
      <c r="B13" s="627"/>
      <c r="C13" s="627" t="s">
        <v>513</v>
      </c>
      <c r="D13" s="627"/>
      <c r="E13" s="628">
        <v>288900</v>
      </c>
      <c r="F13" s="628">
        <v>5119800</v>
      </c>
      <c r="G13" s="629">
        <f>SUM(E13:F13)</f>
        <v>5408700</v>
      </c>
    </row>
    <row r="14" spans="1:7" ht="17.25">
      <c r="A14" s="611"/>
      <c r="B14" s="612"/>
      <c r="C14" s="612" t="s">
        <v>514</v>
      </c>
      <c r="D14" s="612"/>
      <c r="E14" s="628"/>
      <c r="F14" s="628"/>
      <c r="G14" s="629">
        <f>SUM(E14:F14)</f>
        <v>0</v>
      </c>
    </row>
    <row r="15" spans="1:7" ht="13.5" thickBot="1">
      <c r="A15" s="613"/>
      <c r="B15" s="614"/>
      <c r="C15" s="614" t="s">
        <v>515</v>
      </c>
      <c r="D15" s="614"/>
      <c r="E15" s="630">
        <v>77444</v>
      </c>
      <c r="F15" s="630">
        <v>263767</v>
      </c>
      <c r="G15" s="631">
        <f>SUM(E15:F15)</f>
        <v>341211</v>
      </c>
    </row>
    <row r="16" spans="1:7" ht="18" thickTop="1">
      <c r="A16" s="2820" t="s">
        <v>516</v>
      </c>
      <c r="B16" s="2821"/>
      <c r="C16" s="2821"/>
      <c r="D16" s="2821"/>
      <c r="E16" s="622">
        <f>SUM(E17:E23)</f>
        <v>329521</v>
      </c>
      <c r="F16" s="622">
        <f>SUM(F17:F23)</f>
        <v>142879</v>
      </c>
      <c r="G16" s="632">
        <f>SUM(E16:F16)</f>
        <v>472400</v>
      </c>
    </row>
    <row r="17" spans="1:7" ht="12.75">
      <c r="A17" s="2822" t="s">
        <v>517</v>
      </c>
      <c r="B17" s="2823"/>
      <c r="C17" s="2823"/>
      <c r="D17" s="2823"/>
      <c r="E17" s="628"/>
      <c r="F17" s="628"/>
      <c r="G17" s="635"/>
    </row>
    <row r="18" spans="1:7" ht="12.75">
      <c r="A18" s="636"/>
      <c r="B18" s="637"/>
      <c r="C18" s="1075" t="s">
        <v>166</v>
      </c>
      <c r="D18" s="637"/>
      <c r="E18" s="628"/>
      <c r="F18" s="628">
        <v>23400</v>
      </c>
      <c r="G18" s="638">
        <f aca="true" t="shared" si="0" ref="G18:G24">SUM(E18:F18)</f>
        <v>23400</v>
      </c>
    </row>
    <row r="19" spans="1:7" ht="12.75">
      <c r="A19" s="636"/>
      <c r="B19" s="637"/>
      <c r="C19" s="1075" t="s">
        <v>167</v>
      </c>
      <c r="D19" s="637"/>
      <c r="E19" s="628"/>
      <c r="F19" s="628">
        <v>60000</v>
      </c>
      <c r="G19" s="638">
        <f t="shared" si="0"/>
        <v>60000</v>
      </c>
    </row>
    <row r="20" spans="1:7" ht="12.75">
      <c r="A20" s="636"/>
      <c r="B20" s="637"/>
      <c r="C20" s="1075" t="s">
        <v>267</v>
      </c>
      <c r="D20" s="637"/>
      <c r="E20" s="628">
        <v>40521</v>
      </c>
      <c r="F20" s="628">
        <v>59479</v>
      </c>
      <c r="G20" s="638">
        <f t="shared" si="0"/>
        <v>100000</v>
      </c>
    </row>
    <row r="21" spans="1:7" ht="12.75">
      <c r="A21" s="636"/>
      <c r="B21" s="637"/>
      <c r="C21" s="1075" t="s">
        <v>168</v>
      </c>
      <c r="D21" s="637"/>
      <c r="E21" s="628">
        <v>255000</v>
      </c>
      <c r="F21" s="628">
        <v>0</v>
      </c>
      <c r="G21" s="638">
        <f t="shared" si="0"/>
        <v>255000</v>
      </c>
    </row>
    <row r="22" spans="1:7" ht="12.75">
      <c r="A22" s="636"/>
      <c r="B22" s="637"/>
      <c r="C22" s="1075" t="s">
        <v>268</v>
      </c>
      <c r="D22" s="637"/>
      <c r="E22" s="628">
        <v>30000</v>
      </c>
      <c r="F22" s="628">
        <v>0</v>
      </c>
      <c r="G22" s="638">
        <f t="shared" si="0"/>
        <v>30000</v>
      </c>
    </row>
    <row r="23" spans="1:7" ht="13.5" thickBot="1">
      <c r="A23" s="613"/>
      <c r="B23" s="614"/>
      <c r="C23" s="1076" t="s">
        <v>269</v>
      </c>
      <c r="D23" s="614"/>
      <c r="E23" s="628">
        <v>4000</v>
      </c>
      <c r="F23" s="628">
        <v>0</v>
      </c>
      <c r="G23" s="638">
        <f t="shared" si="0"/>
        <v>4000</v>
      </c>
    </row>
    <row r="24" spans="1:7" ht="18" thickTop="1">
      <c r="A24" s="2820" t="s">
        <v>518</v>
      </c>
      <c r="B24" s="2821"/>
      <c r="C24" s="2821"/>
      <c r="D24" s="2821"/>
      <c r="E24" s="622">
        <f>SUM(E26:E45)</f>
        <v>404135</v>
      </c>
      <c r="F24" s="622">
        <f>SUM(F26:F45)</f>
        <v>4083384</v>
      </c>
      <c r="G24" s="623">
        <f t="shared" si="0"/>
        <v>4487519</v>
      </c>
    </row>
    <row r="25" spans="1:7" ht="12.75">
      <c r="A25" s="2817" t="s">
        <v>505</v>
      </c>
      <c r="B25" s="2818"/>
      <c r="C25" s="2818"/>
      <c r="D25" s="2818"/>
      <c r="E25" s="2818"/>
      <c r="F25" s="2818"/>
      <c r="G25" s="2819"/>
    </row>
    <row r="26" spans="1:7" ht="12.75">
      <c r="A26" s="633"/>
      <c r="B26" s="634"/>
      <c r="C26" s="634" t="s">
        <v>158</v>
      </c>
      <c r="D26" s="634"/>
      <c r="E26" s="628">
        <v>50000</v>
      </c>
      <c r="F26" s="628">
        <v>2350000</v>
      </c>
      <c r="G26" s="638">
        <f>SUM(E26:F26)</f>
        <v>2400000</v>
      </c>
    </row>
    <row r="27" spans="1:7" ht="12.75">
      <c r="A27" s="633"/>
      <c r="B27" s="634"/>
      <c r="C27" s="634" t="s">
        <v>262</v>
      </c>
      <c r="D27" s="634"/>
      <c r="E27" s="628">
        <v>10000</v>
      </c>
      <c r="F27" s="628">
        <v>128960</v>
      </c>
      <c r="G27" s="638"/>
    </row>
    <row r="28" spans="1:7" ht="12.75">
      <c r="A28" s="633"/>
      <c r="B28" s="634"/>
      <c r="C28" s="634" t="s">
        <v>159</v>
      </c>
      <c r="D28" s="634"/>
      <c r="E28" s="628"/>
      <c r="F28" s="628">
        <v>230400</v>
      </c>
      <c r="G28" s="638"/>
    </row>
    <row r="29" spans="1:7" ht="12.75">
      <c r="A29" s="633"/>
      <c r="B29" s="634"/>
      <c r="C29" s="634" t="s">
        <v>160</v>
      </c>
      <c r="D29" s="634"/>
      <c r="E29" s="628"/>
      <c r="F29" s="628">
        <v>218880</v>
      </c>
      <c r="G29" s="638"/>
    </row>
    <row r="30" spans="1:7" ht="12.75">
      <c r="A30" s="633"/>
      <c r="B30" s="634"/>
      <c r="C30" s="634" t="s">
        <v>519</v>
      </c>
      <c r="D30" s="634"/>
      <c r="E30" s="628"/>
      <c r="F30" s="628">
        <v>79200</v>
      </c>
      <c r="G30" s="638"/>
    </row>
    <row r="31" spans="1:7" ht="12.75">
      <c r="A31" s="633"/>
      <c r="B31" s="634"/>
      <c r="C31" s="634" t="s">
        <v>263</v>
      </c>
      <c r="D31" s="634"/>
      <c r="E31" s="628"/>
      <c r="F31" s="628">
        <v>55560</v>
      </c>
      <c r="G31" s="638"/>
    </row>
    <row r="32" spans="1:7" ht="12.75">
      <c r="A32" s="633"/>
      <c r="B32" s="634"/>
      <c r="C32" s="634" t="s">
        <v>161</v>
      </c>
      <c r="D32" s="634"/>
      <c r="E32" s="628"/>
      <c r="F32" s="628">
        <v>11580</v>
      </c>
      <c r="G32" s="638"/>
    </row>
    <row r="33" spans="1:7" ht="12.75">
      <c r="A33" s="633"/>
      <c r="B33" s="634"/>
      <c r="C33" s="634" t="s">
        <v>162</v>
      </c>
      <c r="D33" s="634"/>
      <c r="E33" s="628">
        <v>20880</v>
      </c>
      <c r="F33" s="628">
        <v>0</v>
      </c>
      <c r="G33" s="638"/>
    </row>
    <row r="34" spans="1:7" ht="12.75">
      <c r="A34" s="633"/>
      <c r="B34" s="634"/>
      <c r="C34" s="634" t="s">
        <v>520</v>
      </c>
      <c r="D34" s="634"/>
      <c r="E34" s="628">
        <v>75000</v>
      </c>
      <c r="F34" s="628">
        <v>286200</v>
      </c>
      <c r="G34" s="638"/>
    </row>
    <row r="35" spans="1:7" ht="12.75">
      <c r="A35" s="633"/>
      <c r="B35" s="634"/>
      <c r="C35" s="634" t="s">
        <v>163</v>
      </c>
      <c r="D35" s="634"/>
      <c r="E35" s="628"/>
      <c r="F35" s="628">
        <v>127340</v>
      </c>
      <c r="G35" s="638"/>
    </row>
    <row r="36" spans="1:7" ht="12.75">
      <c r="A36" s="633"/>
      <c r="B36" s="634"/>
      <c r="C36" s="634" t="s">
        <v>164</v>
      </c>
      <c r="D36" s="634"/>
      <c r="E36" s="628"/>
      <c r="F36" s="628">
        <v>6480</v>
      </c>
      <c r="G36" s="638"/>
    </row>
    <row r="37" spans="1:7" ht="12.75">
      <c r="A37" s="633"/>
      <c r="B37" s="634"/>
      <c r="C37" s="634" t="s">
        <v>521</v>
      </c>
      <c r="D37" s="634"/>
      <c r="E37" s="628">
        <v>15000</v>
      </c>
      <c r="F37" s="628">
        <v>255000</v>
      </c>
      <c r="G37" s="638"/>
    </row>
    <row r="38" spans="1:7" ht="12.75">
      <c r="A38" s="633"/>
      <c r="B38" s="634"/>
      <c r="C38" s="634" t="s">
        <v>522</v>
      </c>
      <c r="D38" s="634"/>
      <c r="E38" s="628">
        <v>15000</v>
      </c>
      <c r="F38" s="628">
        <v>155000</v>
      </c>
      <c r="G38" s="638"/>
    </row>
    <row r="39" spans="1:7" ht="12.75">
      <c r="A39" s="633"/>
      <c r="B39" s="634"/>
      <c r="C39" s="634" t="s">
        <v>523</v>
      </c>
      <c r="D39" s="634"/>
      <c r="E39" s="628">
        <v>62500</v>
      </c>
      <c r="F39" s="628">
        <v>0</v>
      </c>
      <c r="G39" s="638">
        <f>SUM(E39:F39)</f>
        <v>62500</v>
      </c>
    </row>
    <row r="40" spans="1:7" ht="12.75">
      <c r="A40" s="611"/>
      <c r="B40" s="612"/>
      <c r="C40" s="612" t="s">
        <v>265</v>
      </c>
      <c r="D40" s="612"/>
      <c r="E40" s="628">
        <v>2416</v>
      </c>
      <c r="F40" s="628">
        <v>153584</v>
      </c>
      <c r="G40" s="638">
        <f>SUM(E40:F40)</f>
        <v>156000</v>
      </c>
    </row>
    <row r="41" spans="1:7" ht="12.75">
      <c r="A41" s="611"/>
      <c r="B41" s="612"/>
      <c r="C41" s="612" t="s">
        <v>266</v>
      </c>
      <c r="D41" s="612"/>
      <c r="E41" s="628">
        <v>15000</v>
      </c>
      <c r="F41" s="628">
        <v>0</v>
      </c>
      <c r="G41" s="638">
        <f>SUM(E41:F41)</f>
        <v>15000</v>
      </c>
    </row>
    <row r="42" spans="1:7" ht="12.75">
      <c r="A42" s="611"/>
      <c r="B42" s="612"/>
      <c r="C42" s="612" t="s">
        <v>165</v>
      </c>
      <c r="D42" s="612"/>
      <c r="E42" s="628"/>
      <c r="F42" s="628">
        <v>25200</v>
      </c>
      <c r="G42" s="638"/>
    </row>
    <row r="43" spans="1:7" ht="12.75">
      <c r="A43" s="611"/>
      <c r="B43" s="612"/>
      <c r="C43" s="612" t="s">
        <v>389</v>
      </c>
      <c r="D43" s="612"/>
      <c r="E43" s="628">
        <v>107000</v>
      </c>
      <c r="F43" s="628">
        <v>0</v>
      </c>
      <c r="G43" s="638"/>
    </row>
    <row r="44" spans="1:7" ht="12.75">
      <c r="A44" s="611"/>
      <c r="B44" s="612"/>
      <c r="C44" s="612"/>
      <c r="D44" s="612"/>
      <c r="E44" s="628"/>
      <c r="F44" s="628"/>
      <c r="G44" s="638"/>
    </row>
    <row r="45" spans="1:7" ht="13.5" thickBot="1">
      <c r="A45" s="613"/>
      <c r="B45" s="614"/>
      <c r="C45" s="1077" t="s">
        <v>110</v>
      </c>
      <c r="D45" s="1077"/>
      <c r="E45" s="1078">
        <v>31339</v>
      </c>
      <c r="F45" s="1078"/>
      <c r="G45" s="1079">
        <f>SUM(E45:F45)</f>
        <v>31339</v>
      </c>
    </row>
    <row r="46" ht="13.5" thickTop="1"/>
  </sheetData>
  <sheetProtection/>
  <mergeCells count="11">
    <mergeCell ref="A12:G12"/>
    <mergeCell ref="A16:D16"/>
    <mergeCell ref="A17:D17"/>
    <mergeCell ref="A24:D24"/>
    <mergeCell ref="A25:G25"/>
    <mergeCell ref="A1:G3"/>
    <mergeCell ref="A4:G4"/>
    <mergeCell ref="A5:G6"/>
    <mergeCell ref="A9:D9"/>
    <mergeCell ref="A10:G10"/>
    <mergeCell ref="A11:D11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1.28515625" style="0" customWidth="1"/>
    <col min="2" max="2" width="2.7109375" style="32" customWidth="1"/>
    <col min="3" max="3" width="28.140625" style="0" customWidth="1"/>
    <col min="4" max="4" width="9.28125" style="33" customWidth="1"/>
    <col min="5" max="7" width="8.7109375" style="33" hidden="1" customWidth="1"/>
    <col min="8" max="8" width="6.8515625" style="33" customWidth="1"/>
    <col min="9" max="9" width="8.28125" style="33" customWidth="1"/>
    <col min="10" max="10" width="7.140625" style="33" customWidth="1"/>
    <col min="11" max="12" width="7.7109375" style="0" customWidth="1"/>
    <col min="13" max="13" width="7.140625" style="33" customWidth="1"/>
    <col min="14" max="14" width="6.8515625" style="33" customWidth="1"/>
    <col min="15" max="15" width="7.140625" style="33" customWidth="1"/>
    <col min="16" max="17" width="7.7109375" style="0" customWidth="1"/>
    <col min="18" max="20" width="7.00390625" style="33" customWidth="1"/>
    <col min="21" max="21" width="7.28125" style="0" customWidth="1"/>
  </cols>
  <sheetData>
    <row r="1" spans="1:21" s="25" customFormat="1" ht="31.5" customHeight="1">
      <c r="A1" s="2525" t="s">
        <v>1052</v>
      </c>
      <c r="B1" s="2526"/>
      <c r="C1" s="2526"/>
      <c r="D1" s="2526"/>
      <c r="E1" s="2526"/>
      <c r="F1" s="2526"/>
      <c r="G1" s="2526"/>
      <c r="H1" s="2526"/>
      <c r="I1" s="2526"/>
      <c r="J1" s="2526"/>
      <c r="K1" s="2526"/>
      <c r="L1" s="2526"/>
      <c r="M1" s="2526"/>
      <c r="N1" s="2526"/>
      <c r="O1" s="2526"/>
      <c r="P1" s="2526"/>
      <c r="Q1" s="2526"/>
      <c r="R1" s="2526"/>
      <c r="S1" s="2526"/>
      <c r="T1" s="2526"/>
      <c r="U1" s="2527"/>
    </row>
    <row r="2" spans="1:21" s="25" customFormat="1" ht="21.75" customHeight="1" thickBot="1">
      <c r="A2" s="88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ht="20.25" customHeight="1" thickBot="1">
      <c r="A3" s="116" t="s">
        <v>135</v>
      </c>
      <c r="B3" s="117"/>
      <c r="C3" s="118"/>
      <c r="D3" s="119"/>
      <c r="E3" s="119"/>
      <c r="F3" s="119"/>
      <c r="G3" s="119"/>
      <c r="H3" s="119"/>
      <c r="I3" s="119"/>
      <c r="J3" s="2528">
        <v>45266</v>
      </c>
      <c r="K3" s="2528"/>
      <c r="L3" s="2528"/>
      <c r="M3" s="2528"/>
      <c r="N3" s="2528"/>
      <c r="O3" s="2528"/>
      <c r="P3" s="2528"/>
      <c r="Q3" s="2528"/>
      <c r="R3" s="2528"/>
      <c r="S3" s="2528"/>
      <c r="T3" s="2528"/>
      <c r="U3" s="2529"/>
    </row>
    <row r="4" spans="1:21" s="22" customFormat="1" ht="12.75" customHeight="1">
      <c r="A4" s="2530" t="s">
        <v>49</v>
      </c>
      <c r="B4" s="2531"/>
      <c r="C4" s="2531"/>
      <c r="D4" s="2536" t="s">
        <v>50</v>
      </c>
      <c r="E4" s="2538" t="s">
        <v>51</v>
      </c>
      <c r="F4" s="2538"/>
      <c r="G4" s="2538"/>
      <c r="H4" s="2539" t="s">
        <v>105</v>
      </c>
      <c r="I4" s="2540"/>
      <c r="J4" s="2540"/>
      <c r="K4" s="2541"/>
      <c r="L4" s="2542" t="s">
        <v>238</v>
      </c>
      <c r="M4" s="2543"/>
      <c r="N4" s="2543"/>
      <c r="O4" s="2543"/>
      <c r="P4" s="2543"/>
      <c r="Q4" s="2824" t="s">
        <v>80</v>
      </c>
      <c r="R4" s="2825"/>
      <c r="S4" s="2825"/>
      <c r="T4" s="2825"/>
      <c r="U4" s="2826"/>
    </row>
    <row r="5" spans="1:21" s="22" customFormat="1" ht="12.75" customHeight="1">
      <c r="A5" s="2532"/>
      <c r="B5" s="2533"/>
      <c r="C5" s="2533"/>
      <c r="D5" s="1932"/>
      <c r="E5" s="26"/>
      <c r="F5" s="26"/>
      <c r="G5" s="26"/>
      <c r="H5" s="2545" t="s">
        <v>56</v>
      </c>
      <c r="I5" s="2546"/>
      <c r="J5" s="2546"/>
      <c r="K5" s="2546"/>
      <c r="L5" s="2547" t="s">
        <v>9</v>
      </c>
      <c r="M5" s="2518" t="s">
        <v>56</v>
      </c>
      <c r="N5" s="2519"/>
      <c r="O5" s="2519"/>
      <c r="P5" s="2519"/>
      <c r="Q5" s="2827" t="s">
        <v>9</v>
      </c>
      <c r="R5" s="2641" t="s">
        <v>56</v>
      </c>
      <c r="S5" s="2642"/>
      <c r="T5" s="2642"/>
      <c r="U5" s="2643"/>
    </row>
    <row r="6" spans="1:21" s="28" customFormat="1" ht="12.75" customHeight="1" thickBot="1">
      <c r="A6" s="2534"/>
      <c r="B6" s="2535"/>
      <c r="C6" s="2535"/>
      <c r="D6" s="2537"/>
      <c r="E6" s="27" t="s">
        <v>52</v>
      </c>
      <c r="F6" s="27" t="s">
        <v>53</v>
      </c>
      <c r="G6" s="27" t="s">
        <v>54</v>
      </c>
      <c r="H6" s="229" t="s">
        <v>157</v>
      </c>
      <c r="I6" s="230" t="s">
        <v>169</v>
      </c>
      <c r="J6" s="231" t="s">
        <v>40</v>
      </c>
      <c r="K6" s="232" t="s">
        <v>64</v>
      </c>
      <c r="L6" s="2548"/>
      <c r="M6" s="410" t="s">
        <v>157</v>
      </c>
      <c r="N6" s="411" t="s">
        <v>169</v>
      </c>
      <c r="O6" s="412" t="s">
        <v>40</v>
      </c>
      <c r="P6" s="413" t="s">
        <v>64</v>
      </c>
      <c r="Q6" s="2828"/>
      <c r="R6" s="62" t="s">
        <v>79</v>
      </c>
      <c r="S6" s="62"/>
      <c r="T6" s="62" t="s">
        <v>40</v>
      </c>
      <c r="U6" s="63" t="s">
        <v>64</v>
      </c>
    </row>
    <row r="7" spans="1:21" s="30" customFormat="1" ht="15.75" thickTop="1">
      <c r="A7" s="2516" t="s">
        <v>234</v>
      </c>
      <c r="B7" s="2517"/>
      <c r="C7" s="2517"/>
      <c r="D7" s="246">
        <f>SUM(H7:K7)</f>
        <v>330000</v>
      </c>
      <c r="E7" s="233">
        <f aca="true" t="shared" si="0" ref="E7:U7">SUM(E10:E12)</f>
        <v>0</v>
      </c>
      <c r="F7" s="233">
        <f t="shared" si="0"/>
        <v>980000</v>
      </c>
      <c r="G7" s="233">
        <f t="shared" si="0"/>
        <v>10000</v>
      </c>
      <c r="H7" s="239">
        <f t="shared" si="0"/>
        <v>0</v>
      </c>
      <c r="I7" s="241">
        <f>SUM(I10:I13)</f>
        <v>320000</v>
      </c>
      <c r="J7" s="234">
        <f t="shared" si="0"/>
        <v>10000</v>
      </c>
      <c r="K7" s="235">
        <f t="shared" si="0"/>
        <v>0</v>
      </c>
      <c r="L7" s="414">
        <f>SUM(M7:P7)</f>
        <v>0</v>
      </c>
      <c r="M7" s="415">
        <f t="shared" si="0"/>
        <v>0</v>
      </c>
      <c r="N7" s="416">
        <f t="shared" si="0"/>
        <v>0</v>
      </c>
      <c r="O7" s="415">
        <f t="shared" si="0"/>
        <v>0</v>
      </c>
      <c r="P7" s="417">
        <f t="shared" si="0"/>
        <v>0</v>
      </c>
      <c r="Q7" s="267">
        <f>SUM(U7:X7)</f>
        <v>0</v>
      </c>
      <c r="R7" s="268">
        <f t="shared" si="0"/>
        <v>0</v>
      </c>
      <c r="S7" s="268">
        <f t="shared" si="0"/>
        <v>0</v>
      </c>
      <c r="T7" s="268">
        <f t="shared" si="0"/>
        <v>0</v>
      </c>
      <c r="U7" s="269">
        <f t="shared" si="0"/>
        <v>0</v>
      </c>
    </row>
    <row r="8" spans="1:21" s="30" customFormat="1" ht="15" customHeight="1" hidden="1">
      <c r="A8" s="2521" t="s">
        <v>72</v>
      </c>
      <c r="B8" s="2522"/>
      <c r="C8" s="2522"/>
      <c r="D8" s="2522"/>
      <c r="E8" s="2522"/>
      <c r="F8" s="2522"/>
      <c r="G8" s="2522"/>
      <c r="H8" s="2522"/>
      <c r="I8" s="2522"/>
      <c r="J8" s="2522"/>
      <c r="K8" s="61"/>
      <c r="L8" s="405"/>
      <c r="M8" s="406"/>
      <c r="N8" s="407"/>
      <c r="O8" s="408"/>
      <c r="P8" s="409"/>
      <c r="Q8" s="154"/>
      <c r="R8" s="68"/>
      <c r="S8" s="68"/>
      <c r="T8" s="68"/>
      <c r="U8" s="64"/>
    </row>
    <row r="9" spans="1:21" s="30" customFormat="1" ht="15" customHeight="1">
      <c r="A9" s="2523" t="s">
        <v>385</v>
      </c>
      <c r="B9" s="2524"/>
      <c r="C9" s="2524"/>
      <c r="D9" s="237"/>
      <c r="E9" s="237"/>
      <c r="F9" s="237"/>
      <c r="G9" s="237"/>
      <c r="H9" s="237"/>
      <c r="I9" s="264"/>
      <c r="J9" s="237"/>
      <c r="K9" s="238"/>
      <c r="L9" s="498"/>
      <c r="M9" s="499"/>
      <c r="N9" s="500"/>
      <c r="O9" s="501"/>
      <c r="P9" s="502"/>
      <c r="Q9" s="155"/>
      <c r="R9" s="68"/>
      <c r="S9" s="68"/>
      <c r="T9" s="68"/>
      <c r="U9" s="69"/>
    </row>
    <row r="10" spans="1:21" ht="12.75">
      <c r="A10" s="2512" t="s">
        <v>73</v>
      </c>
      <c r="B10" s="2513"/>
      <c r="C10" s="31" t="s">
        <v>74</v>
      </c>
      <c r="D10" s="247">
        <f>SUM(H10:K10)</f>
        <v>260000</v>
      </c>
      <c r="E10" s="236"/>
      <c r="F10" s="236">
        <v>920000</v>
      </c>
      <c r="G10" s="236"/>
      <c r="H10" s="224"/>
      <c r="I10" s="242">
        <v>250000</v>
      </c>
      <c r="J10" s="225">
        <v>10000</v>
      </c>
      <c r="K10" s="226"/>
      <c r="L10" s="503">
        <f>SUM(M10:P10)</f>
        <v>0</v>
      </c>
      <c r="M10" s="504"/>
      <c r="N10" s="505"/>
      <c r="O10" s="506"/>
      <c r="P10" s="507"/>
      <c r="Q10" s="156"/>
      <c r="R10" s="65"/>
      <c r="S10" s="66"/>
      <c r="T10" s="66"/>
      <c r="U10" s="67"/>
    </row>
    <row r="11" spans="1:21" ht="12.75">
      <c r="A11" s="2514" t="s">
        <v>75</v>
      </c>
      <c r="B11" s="2515"/>
      <c r="C11" s="31" t="s">
        <v>76</v>
      </c>
      <c r="D11" s="247">
        <f>SUM(H11:K11)</f>
        <v>65000</v>
      </c>
      <c r="E11" s="236"/>
      <c r="F11" s="236">
        <v>60000</v>
      </c>
      <c r="G11" s="236"/>
      <c r="H11" s="197"/>
      <c r="I11" s="242">
        <v>65000</v>
      </c>
      <c r="J11" s="225">
        <v>0</v>
      </c>
      <c r="K11" s="227"/>
      <c r="L11" s="503">
        <f>SUM(M11:P11)</f>
        <v>0</v>
      </c>
      <c r="M11" s="508"/>
      <c r="N11" s="505"/>
      <c r="O11" s="506"/>
      <c r="P11" s="509"/>
      <c r="Q11" s="156"/>
      <c r="R11" s="65"/>
      <c r="S11" s="66"/>
      <c r="T11" s="66"/>
      <c r="U11" s="67"/>
    </row>
    <row r="12" spans="1:21" ht="12.75">
      <c r="A12" s="2514" t="s">
        <v>77</v>
      </c>
      <c r="B12" s="2515"/>
      <c r="C12" s="31" t="s">
        <v>78</v>
      </c>
      <c r="D12" s="247">
        <f>SUM(H12:K12)</f>
        <v>5000</v>
      </c>
      <c r="E12" s="236"/>
      <c r="F12" s="236"/>
      <c r="G12" s="236">
        <v>10000</v>
      </c>
      <c r="H12" s="197"/>
      <c r="I12" s="242">
        <v>5000</v>
      </c>
      <c r="J12" s="225">
        <v>0</v>
      </c>
      <c r="K12" s="249"/>
      <c r="L12" s="503">
        <f>SUM(M12:P12)</f>
        <v>0</v>
      </c>
      <c r="M12" s="508"/>
      <c r="N12" s="505"/>
      <c r="O12" s="506"/>
      <c r="P12" s="509"/>
      <c r="Q12" s="156"/>
      <c r="R12" s="65"/>
      <c r="S12" s="66"/>
      <c r="T12" s="66"/>
      <c r="U12" s="67"/>
    </row>
    <row r="13" spans="1:21" s="263" customFormat="1" ht="12.75">
      <c r="A13" s="250"/>
      <c r="B13" s="251"/>
      <c r="C13" s="252"/>
      <c r="D13" s="253"/>
      <c r="E13" s="254"/>
      <c r="F13" s="254"/>
      <c r="G13" s="254"/>
      <c r="H13" s="255"/>
      <c r="I13" s="256"/>
      <c r="J13" s="254"/>
      <c r="K13" s="257"/>
      <c r="L13" s="258"/>
      <c r="M13" s="259"/>
      <c r="N13" s="260"/>
      <c r="O13" s="254"/>
      <c r="P13" s="261"/>
      <c r="Q13" s="258"/>
      <c r="R13" s="262"/>
      <c r="S13" s="262"/>
      <c r="T13" s="262"/>
      <c r="U13" s="258"/>
    </row>
    <row r="14" spans="1:21" s="30" customFormat="1" ht="15">
      <c r="A14" s="2516" t="s">
        <v>387</v>
      </c>
      <c r="B14" s="2517"/>
      <c r="C14" s="2517"/>
      <c r="D14" s="246">
        <f>SUM(H14:K14)</f>
        <v>70000</v>
      </c>
      <c r="E14" s="233">
        <f aca="true" t="shared" si="1" ref="E14:U14">SUM(E17:E20)</f>
        <v>0</v>
      </c>
      <c r="F14" s="233">
        <f t="shared" si="1"/>
        <v>1100000</v>
      </c>
      <c r="G14" s="233">
        <f t="shared" si="1"/>
        <v>0</v>
      </c>
      <c r="H14" s="239">
        <f t="shared" si="1"/>
        <v>0</v>
      </c>
      <c r="I14" s="241">
        <f>SUM(I17:I20)</f>
        <v>30000</v>
      </c>
      <c r="J14" s="234">
        <f t="shared" si="1"/>
        <v>40000</v>
      </c>
      <c r="K14" s="266">
        <f>SUM(K17:K20)</f>
        <v>0</v>
      </c>
      <c r="L14" s="418">
        <f>SUM(P14:S14)</f>
        <v>0</v>
      </c>
      <c r="M14" s="415">
        <f t="shared" si="1"/>
        <v>0</v>
      </c>
      <c r="N14" s="415">
        <f t="shared" si="1"/>
        <v>0</v>
      </c>
      <c r="O14" s="415">
        <f t="shared" si="1"/>
        <v>0</v>
      </c>
      <c r="P14" s="417">
        <f t="shared" si="1"/>
        <v>0</v>
      </c>
      <c r="Q14" s="267">
        <f>SUM(U14:X14)</f>
        <v>0</v>
      </c>
      <c r="R14" s="268">
        <f t="shared" si="1"/>
        <v>0</v>
      </c>
      <c r="S14" s="268">
        <f t="shared" si="1"/>
        <v>0</v>
      </c>
      <c r="T14" s="268">
        <f t="shared" si="1"/>
        <v>0</v>
      </c>
      <c r="U14" s="269">
        <f t="shared" si="1"/>
        <v>0</v>
      </c>
    </row>
    <row r="15" spans="1:21" s="30" customFormat="1" ht="15" customHeight="1" hidden="1">
      <c r="A15" s="2521" t="s">
        <v>72</v>
      </c>
      <c r="B15" s="2522"/>
      <c r="C15" s="2522"/>
      <c r="D15" s="2522"/>
      <c r="E15" s="2522"/>
      <c r="F15" s="2522"/>
      <c r="G15" s="2522"/>
      <c r="H15" s="2522"/>
      <c r="I15" s="2522"/>
      <c r="J15" s="2522"/>
      <c r="K15" s="61"/>
      <c r="L15" s="405"/>
      <c r="M15" s="406"/>
      <c r="N15" s="407"/>
      <c r="O15" s="408"/>
      <c r="P15" s="409"/>
      <c r="Q15" s="154"/>
      <c r="R15" s="68"/>
      <c r="S15" s="68"/>
      <c r="T15" s="68"/>
      <c r="U15" s="64"/>
    </row>
    <row r="16" spans="1:21" s="30" customFormat="1" ht="15" customHeight="1">
      <c r="A16" s="2521" t="s">
        <v>386</v>
      </c>
      <c r="B16" s="2522"/>
      <c r="C16" s="2522"/>
      <c r="D16" s="237"/>
      <c r="E16" s="237"/>
      <c r="F16" s="237"/>
      <c r="G16" s="237"/>
      <c r="H16" s="237"/>
      <c r="I16" s="237"/>
      <c r="J16" s="237"/>
      <c r="K16" s="238"/>
      <c r="L16" s="498"/>
      <c r="M16" s="499"/>
      <c r="N16" s="500"/>
      <c r="O16" s="501"/>
      <c r="P16" s="502"/>
      <c r="Q16" s="155"/>
      <c r="R16" s="68"/>
      <c r="S16" s="68"/>
      <c r="T16" s="68"/>
      <c r="U16" s="69"/>
    </row>
    <row r="17" spans="1:21" ht="12.75">
      <c r="A17" s="2512" t="s">
        <v>235</v>
      </c>
      <c r="B17" s="2513"/>
      <c r="C17" s="31" t="s">
        <v>421</v>
      </c>
      <c r="D17" s="247">
        <f>SUM(H17:K17)</f>
        <v>0</v>
      </c>
      <c r="E17" s="236"/>
      <c r="F17" s="236">
        <v>920000</v>
      </c>
      <c r="G17" s="236"/>
      <c r="H17" s="240"/>
      <c r="I17" s="242">
        <v>0</v>
      </c>
      <c r="J17" s="225">
        <v>0</v>
      </c>
      <c r="K17" s="226"/>
      <c r="L17" s="503">
        <f>SUM(M17:P17)</f>
        <v>0</v>
      </c>
      <c r="M17" s="504"/>
      <c r="N17" s="505"/>
      <c r="O17" s="506"/>
      <c r="P17" s="507"/>
      <c r="Q17" s="156"/>
      <c r="R17" s="65"/>
      <c r="S17" s="66"/>
      <c r="T17" s="66"/>
      <c r="U17" s="67"/>
    </row>
    <row r="18" spans="1:21" ht="12.75">
      <c r="A18" s="2514" t="s">
        <v>236</v>
      </c>
      <c r="B18" s="2515"/>
      <c r="C18" s="31" t="s">
        <v>388</v>
      </c>
      <c r="D18" s="247">
        <f>SUM(H18:K18)</f>
        <v>15000</v>
      </c>
      <c r="E18" s="236"/>
      <c r="F18" s="236">
        <v>60000</v>
      </c>
      <c r="G18" s="236"/>
      <c r="H18" s="197"/>
      <c r="I18" s="242">
        <v>0</v>
      </c>
      <c r="J18" s="225">
        <v>15000</v>
      </c>
      <c r="K18" s="227"/>
      <c r="L18" s="503">
        <f>SUM(M18:P18)</f>
        <v>0</v>
      </c>
      <c r="M18" s="508"/>
      <c r="N18" s="505"/>
      <c r="O18" s="506"/>
      <c r="P18" s="509"/>
      <c r="Q18" s="156"/>
      <c r="R18" s="65"/>
      <c r="S18" s="66"/>
      <c r="T18" s="66"/>
      <c r="U18" s="67"/>
    </row>
    <row r="19" spans="1:21" ht="12.75">
      <c r="A19" s="2512" t="s">
        <v>237</v>
      </c>
      <c r="B19" s="2513"/>
      <c r="C19" s="31" t="s">
        <v>433</v>
      </c>
      <c r="D19" s="247">
        <f>SUM(H19:K19)</f>
        <v>55000</v>
      </c>
      <c r="E19" s="236"/>
      <c r="F19" s="236">
        <v>60000</v>
      </c>
      <c r="G19" s="236"/>
      <c r="H19" s="197"/>
      <c r="I19" s="242">
        <v>30000</v>
      </c>
      <c r="J19" s="225">
        <v>25000</v>
      </c>
      <c r="K19" s="227"/>
      <c r="L19" s="503">
        <f>SUM(M19:P19)</f>
        <v>0</v>
      </c>
      <c r="M19" s="508"/>
      <c r="N19" s="505"/>
      <c r="O19" s="506"/>
      <c r="P19" s="509"/>
      <c r="Q19" s="156"/>
      <c r="R19" s="65"/>
      <c r="S19" s="66"/>
      <c r="T19" s="66"/>
      <c r="U19" s="67"/>
    </row>
    <row r="20" spans="1:21" ht="13.5" thickBot="1">
      <c r="A20" s="2514" t="s">
        <v>247</v>
      </c>
      <c r="B20" s="2515"/>
      <c r="C20" s="31" t="s">
        <v>88</v>
      </c>
      <c r="D20" s="247">
        <f>SUM(H20:K20)</f>
        <v>0</v>
      </c>
      <c r="E20" s="236"/>
      <c r="F20" s="236">
        <v>60000</v>
      </c>
      <c r="G20" s="236"/>
      <c r="H20" s="197"/>
      <c r="I20" s="242">
        <v>0</v>
      </c>
      <c r="J20" s="225">
        <v>0</v>
      </c>
      <c r="K20" s="227"/>
      <c r="L20" s="510">
        <f>SUM(M20:P20)</f>
        <v>0</v>
      </c>
      <c r="M20" s="511"/>
      <c r="N20" s="512"/>
      <c r="O20" s="513"/>
      <c r="P20" s="514"/>
      <c r="Q20" s="157"/>
      <c r="R20" s="70"/>
      <c r="S20" s="71"/>
      <c r="T20" s="71"/>
      <c r="U20" s="72"/>
    </row>
    <row r="21" ht="13.5" thickBot="1"/>
    <row r="22" spans="1:21" s="137" customFormat="1" ht="21" customHeight="1" thickBot="1">
      <c r="A22" s="2510" t="s">
        <v>9</v>
      </c>
      <c r="B22" s="2511"/>
      <c r="C22" s="2511"/>
      <c r="D22" s="158">
        <f>SUM(D14,D7)</f>
        <v>400000</v>
      </c>
      <c r="E22" s="159">
        <f>SUM(E25:E27)</f>
        <v>0</v>
      </c>
      <c r="F22" s="159">
        <f>SUM(F25:F27)</f>
        <v>0</v>
      </c>
      <c r="G22" s="159">
        <f>SUM(G25:G27)</f>
        <v>0</v>
      </c>
      <c r="H22" s="245">
        <f aca="true" t="shared" si="2" ref="H22:U22">SUM(H14,H7)</f>
        <v>0</v>
      </c>
      <c r="I22" s="244">
        <f t="shared" si="2"/>
        <v>350000</v>
      </c>
      <c r="J22" s="171">
        <f t="shared" si="2"/>
        <v>50000</v>
      </c>
      <c r="K22" s="265">
        <f t="shared" si="2"/>
        <v>0</v>
      </c>
      <c r="L22" s="462">
        <f t="shared" si="2"/>
        <v>0</v>
      </c>
      <c r="M22" s="463">
        <f t="shared" si="2"/>
        <v>0</v>
      </c>
      <c r="N22" s="464">
        <f t="shared" si="2"/>
        <v>0</v>
      </c>
      <c r="O22" s="465">
        <f t="shared" si="2"/>
        <v>0</v>
      </c>
      <c r="P22" s="466">
        <f t="shared" si="2"/>
        <v>0</v>
      </c>
      <c r="Q22" s="270">
        <f t="shared" si="2"/>
        <v>0</v>
      </c>
      <c r="R22" s="271">
        <f t="shared" si="2"/>
        <v>0</v>
      </c>
      <c r="S22" s="272">
        <f t="shared" si="2"/>
        <v>0</v>
      </c>
      <c r="T22" s="273">
        <f t="shared" si="2"/>
        <v>0</v>
      </c>
      <c r="U22" s="274">
        <f t="shared" si="2"/>
        <v>0</v>
      </c>
    </row>
  </sheetData>
  <sheetProtection/>
  <mergeCells count="27">
    <mergeCell ref="A1:U1"/>
    <mergeCell ref="J3:U3"/>
    <mergeCell ref="L4:P4"/>
    <mergeCell ref="M5:P5"/>
    <mergeCell ref="L5:L6"/>
    <mergeCell ref="R5:U5"/>
    <mergeCell ref="D4:D6"/>
    <mergeCell ref="H4:K4"/>
    <mergeCell ref="Q4:U4"/>
    <mergeCell ref="Q5:Q6"/>
    <mergeCell ref="E4:G4"/>
    <mergeCell ref="A18:B18"/>
    <mergeCell ref="A12:B12"/>
    <mergeCell ref="A8:J8"/>
    <mergeCell ref="A10:B10"/>
    <mergeCell ref="A7:C7"/>
    <mergeCell ref="H5:K5"/>
    <mergeCell ref="A4:C6"/>
    <mergeCell ref="A9:C9"/>
    <mergeCell ref="A16:C16"/>
    <mergeCell ref="A11:B11"/>
    <mergeCell ref="A19:B19"/>
    <mergeCell ref="A20:B20"/>
    <mergeCell ref="A22:C22"/>
    <mergeCell ref="A14:C14"/>
    <mergeCell ref="A15:J15"/>
    <mergeCell ref="A17:B17"/>
  </mergeCells>
  <printOptions/>
  <pageMargins left="0.31496062992125984" right="0.2362204724409449" top="0.5905511811023623" bottom="0.3937007874015748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7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3.00390625" style="0" customWidth="1"/>
    <col min="2" max="2" width="45.7109375" style="0" customWidth="1"/>
    <col min="3" max="7" width="14.28125" style="0" customWidth="1"/>
  </cols>
  <sheetData>
    <row r="1" spans="2:7" ht="40.5" customHeight="1">
      <c r="B1" s="2839" t="s">
        <v>1053</v>
      </c>
      <c r="C1" s="2839"/>
      <c r="D1" s="2839"/>
      <c r="E1" s="2839"/>
      <c r="F1" s="2839"/>
      <c r="G1" s="2839"/>
    </row>
    <row r="2" ht="14.25" customHeight="1" thickBot="1">
      <c r="B2" s="1466" t="s">
        <v>1289</v>
      </c>
    </row>
    <row r="3" spans="2:7" ht="41.25" customHeight="1" thickBot="1">
      <c r="B3" s="647" t="s">
        <v>345</v>
      </c>
      <c r="C3" s="648" t="s">
        <v>538</v>
      </c>
      <c r="D3" s="649" t="s">
        <v>539</v>
      </c>
      <c r="E3" s="650" t="s">
        <v>1026</v>
      </c>
      <c r="F3" s="651" t="s">
        <v>1029</v>
      </c>
      <c r="G3" s="652" t="s">
        <v>1028</v>
      </c>
    </row>
    <row r="4" spans="2:7" ht="15.75" thickBot="1">
      <c r="B4" s="653" t="s">
        <v>346</v>
      </c>
      <c r="C4" s="654" t="s">
        <v>347</v>
      </c>
      <c r="D4" s="655" t="s">
        <v>347</v>
      </c>
      <c r="E4" s="656" t="s">
        <v>347</v>
      </c>
      <c r="F4" s="656" t="s">
        <v>347</v>
      </c>
      <c r="G4" s="654" t="s">
        <v>347</v>
      </c>
    </row>
    <row r="5" spans="2:7" ht="15">
      <c r="B5" s="657" t="s">
        <v>348</v>
      </c>
      <c r="C5" s="658">
        <v>1500000</v>
      </c>
      <c r="D5" s="658">
        <f>SUM(D6:D8)</f>
        <v>100000</v>
      </c>
      <c r="E5" s="659">
        <f>SUM(E6:E8)</f>
        <v>18000000</v>
      </c>
      <c r="F5" s="660">
        <f>SUM(F6:F8)</f>
        <v>0</v>
      </c>
      <c r="G5" s="661">
        <f>SUM(G6:G8)</f>
        <v>0</v>
      </c>
    </row>
    <row r="6" spans="2:7" ht="15">
      <c r="B6" s="662" t="s">
        <v>426</v>
      </c>
      <c r="C6" s="663"/>
      <c r="D6" s="663"/>
      <c r="E6" s="664">
        <v>18000000</v>
      </c>
      <c r="F6" s="665"/>
      <c r="G6" s="666"/>
    </row>
    <row r="7" spans="2:7" ht="15">
      <c r="B7" s="662" t="s">
        <v>349</v>
      </c>
      <c r="C7" s="667">
        <v>1500000</v>
      </c>
      <c r="D7" s="667"/>
      <c r="E7" s="668"/>
      <c r="F7" s="669"/>
      <c r="G7" s="666"/>
    </row>
    <row r="8" spans="2:7" ht="15">
      <c r="B8" s="662" t="s">
        <v>350</v>
      </c>
      <c r="C8" s="667"/>
      <c r="D8" s="667">
        <v>100000</v>
      </c>
      <c r="E8" s="668"/>
      <c r="F8" s="669"/>
      <c r="G8" s="666"/>
    </row>
    <row r="9" spans="2:7" ht="15">
      <c r="B9" s="662"/>
      <c r="C9" s="663"/>
      <c r="D9" s="663"/>
      <c r="E9" s="664"/>
      <c r="F9" s="665"/>
      <c r="G9" s="666"/>
    </row>
    <row r="10" spans="2:7" ht="15">
      <c r="B10" s="670" t="s">
        <v>425</v>
      </c>
      <c r="C10" s="671">
        <v>3250000</v>
      </c>
      <c r="D10" s="671">
        <f>SUM(D11:D14)</f>
        <v>2250000</v>
      </c>
      <c r="E10" s="672">
        <f>SUM(E11:E14)</f>
        <v>2000000</v>
      </c>
      <c r="F10" s="673">
        <f>SUM(F11:F14)</f>
        <v>0</v>
      </c>
      <c r="G10" s="674">
        <f>SUM(G11:G14)</f>
        <v>0</v>
      </c>
    </row>
    <row r="11" spans="2:7" ht="15">
      <c r="B11" s="662" t="s">
        <v>427</v>
      </c>
      <c r="C11" s="667"/>
      <c r="D11" s="667"/>
      <c r="E11" s="668"/>
      <c r="F11" s="669"/>
      <c r="G11" s="666"/>
    </row>
    <row r="12" spans="2:7" ht="15">
      <c r="B12" s="662" t="s">
        <v>428</v>
      </c>
      <c r="C12" s="667"/>
      <c r="D12" s="667"/>
      <c r="E12" s="668"/>
      <c r="F12" s="669"/>
      <c r="G12" s="666"/>
    </row>
    <row r="13" spans="2:7" ht="15">
      <c r="B13" s="662" t="s">
        <v>429</v>
      </c>
      <c r="C13" s="667"/>
      <c r="D13" s="667"/>
      <c r="E13" s="668"/>
      <c r="F13" s="669"/>
      <c r="G13" s="666"/>
    </row>
    <row r="14" spans="2:7" ht="30">
      <c r="B14" s="662" t="s">
        <v>430</v>
      </c>
      <c r="C14" s="667">
        <v>3250000</v>
      </c>
      <c r="D14" s="667">
        <v>2250000</v>
      </c>
      <c r="E14" s="668">
        <v>2000000</v>
      </c>
      <c r="F14" s="669"/>
      <c r="G14" s="666"/>
    </row>
    <row r="15" spans="2:7" ht="15">
      <c r="B15" s="662"/>
      <c r="C15" s="663"/>
      <c r="D15" s="663"/>
      <c r="E15" s="664"/>
      <c r="F15" s="665"/>
      <c r="G15" s="666"/>
    </row>
    <row r="16" spans="2:7" ht="15">
      <c r="B16" s="670" t="s">
        <v>424</v>
      </c>
      <c r="C16" s="671">
        <v>3500000</v>
      </c>
      <c r="D16" s="671">
        <f>SUM(D17:D27)</f>
        <v>4570000</v>
      </c>
      <c r="E16" s="672">
        <f>SUM(E17:E27)</f>
        <v>0</v>
      </c>
      <c r="F16" s="673">
        <f>SUM(F17:F27)</f>
        <v>0</v>
      </c>
      <c r="G16" s="674">
        <f>SUM(G17:G27)</f>
        <v>0</v>
      </c>
    </row>
    <row r="17" spans="2:7" ht="15">
      <c r="B17" s="662" t="s">
        <v>351</v>
      </c>
      <c r="C17" s="667"/>
      <c r="D17" s="667"/>
      <c r="E17" s="668"/>
      <c r="F17" s="669"/>
      <c r="G17" s="666"/>
    </row>
    <row r="18" spans="2:7" ht="15">
      <c r="B18" s="662" t="s">
        <v>540</v>
      </c>
      <c r="C18" s="667"/>
      <c r="D18" s="667">
        <v>3300000</v>
      </c>
      <c r="E18" s="668"/>
      <c r="F18" s="669"/>
      <c r="G18" s="666"/>
    </row>
    <row r="19" spans="2:7" ht="15">
      <c r="B19" s="662" t="s">
        <v>352</v>
      </c>
      <c r="C19" s="667"/>
      <c r="D19" s="667"/>
      <c r="E19" s="668"/>
      <c r="F19" s="669"/>
      <c r="G19" s="666"/>
    </row>
    <row r="20" spans="2:7" ht="15">
      <c r="B20" s="662" t="s">
        <v>353</v>
      </c>
      <c r="C20" s="667"/>
      <c r="D20" s="667"/>
      <c r="E20" s="668"/>
      <c r="F20" s="669"/>
      <c r="G20" s="666"/>
    </row>
    <row r="21" spans="2:7" ht="15">
      <c r="B21" s="662" t="s">
        <v>354</v>
      </c>
      <c r="C21" s="667"/>
      <c r="D21" s="667"/>
      <c r="E21" s="668"/>
      <c r="F21" s="669"/>
      <c r="G21" s="666"/>
    </row>
    <row r="22" spans="2:7" ht="15">
      <c r="B22" s="662" t="s">
        <v>355</v>
      </c>
      <c r="C22" s="667">
        <v>2500000</v>
      </c>
      <c r="D22" s="667">
        <v>150000</v>
      </c>
      <c r="E22" s="668"/>
      <c r="F22" s="669"/>
      <c r="G22" s="666"/>
    </row>
    <row r="23" spans="2:7" ht="15">
      <c r="B23" s="662" t="s">
        <v>356</v>
      </c>
      <c r="C23" s="667"/>
      <c r="D23" s="667"/>
      <c r="E23" s="668"/>
      <c r="F23" s="669"/>
      <c r="G23" s="666"/>
    </row>
    <row r="24" spans="2:7" ht="15">
      <c r="B24" s="662" t="s">
        <v>357</v>
      </c>
      <c r="C24" s="667"/>
      <c r="D24" s="667"/>
      <c r="E24" s="668"/>
      <c r="F24" s="669"/>
      <c r="G24" s="666"/>
    </row>
    <row r="25" spans="2:7" ht="15">
      <c r="B25" s="662" t="s">
        <v>541</v>
      </c>
      <c r="C25" s="667"/>
      <c r="D25" s="667">
        <v>970000</v>
      </c>
      <c r="E25" s="668"/>
      <c r="F25" s="669"/>
      <c r="G25" s="666"/>
    </row>
    <row r="26" spans="2:7" ht="15">
      <c r="B26" s="662" t="s">
        <v>358</v>
      </c>
      <c r="C26" s="667">
        <v>1000000</v>
      </c>
      <c r="D26" s="667">
        <v>150000</v>
      </c>
      <c r="E26" s="668"/>
      <c r="F26" s="669"/>
      <c r="G26" s="666"/>
    </row>
    <row r="27" spans="2:7" ht="15">
      <c r="B27" s="662" t="s">
        <v>359</v>
      </c>
      <c r="C27" s="667"/>
      <c r="D27" s="667"/>
      <c r="E27" s="668"/>
      <c r="F27" s="669"/>
      <c r="G27" s="666"/>
    </row>
    <row r="28" spans="2:8" ht="15">
      <c r="B28" s="662"/>
      <c r="C28" s="663"/>
      <c r="D28" s="663"/>
      <c r="E28" s="664"/>
      <c r="F28" s="665"/>
      <c r="G28" s="666"/>
      <c r="H28" s="60"/>
    </row>
    <row r="29" spans="2:7" ht="15">
      <c r="B29" s="670" t="s">
        <v>431</v>
      </c>
      <c r="C29" s="671">
        <v>520000</v>
      </c>
      <c r="D29" s="671">
        <f>SUM(D30:D32)</f>
        <v>420000</v>
      </c>
      <c r="E29" s="672">
        <f>SUM(E30:E32)</f>
        <v>420000</v>
      </c>
      <c r="F29" s="673"/>
      <c r="G29" s="674"/>
    </row>
    <row r="30" spans="2:7" ht="15">
      <c r="B30" s="662" t="s">
        <v>536</v>
      </c>
      <c r="C30" s="667">
        <v>320000</v>
      </c>
      <c r="D30" s="667">
        <v>360000</v>
      </c>
      <c r="E30" s="668">
        <v>360000</v>
      </c>
      <c r="F30" s="673"/>
      <c r="G30" s="674"/>
    </row>
    <row r="31" spans="2:7" ht="15">
      <c r="B31" s="662" t="s">
        <v>542</v>
      </c>
      <c r="C31" s="667">
        <v>160000</v>
      </c>
      <c r="D31" s="667"/>
      <c r="E31" s="668"/>
      <c r="F31" s="673"/>
      <c r="G31" s="674"/>
    </row>
    <row r="32" spans="2:7" ht="15">
      <c r="B32" s="662" t="s">
        <v>543</v>
      </c>
      <c r="C32" s="667">
        <v>40000</v>
      </c>
      <c r="D32" s="667">
        <v>60000</v>
      </c>
      <c r="E32" s="668">
        <v>60000</v>
      </c>
      <c r="F32" s="673"/>
      <c r="G32" s="674"/>
    </row>
    <row r="33" spans="2:7" ht="15">
      <c r="B33" s="662"/>
      <c r="C33" s="663"/>
      <c r="D33" s="663"/>
      <c r="E33" s="664"/>
      <c r="F33" s="665"/>
      <c r="G33" s="666"/>
    </row>
    <row r="34" spans="2:7" ht="15">
      <c r="B34" s="670" t="s">
        <v>360</v>
      </c>
      <c r="C34" s="671"/>
      <c r="D34" s="671"/>
      <c r="E34" s="672"/>
      <c r="F34" s="673"/>
      <c r="G34" s="674"/>
    </row>
    <row r="35" spans="2:7" ht="15">
      <c r="B35" s="662"/>
      <c r="C35" s="663"/>
      <c r="D35" s="663"/>
      <c r="E35" s="664"/>
      <c r="F35" s="665"/>
      <c r="G35" s="666"/>
    </row>
    <row r="36" spans="2:7" ht="30">
      <c r="B36" s="670" t="s">
        <v>361</v>
      </c>
      <c r="C36" s="671">
        <v>1130000</v>
      </c>
      <c r="D36" s="671">
        <f>SUM(D37:D43)</f>
        <v>1066000</v>
      </c>
      <c r="E36" s="672">
        <f>SUM(E37:E43)</f>
        <v>1048000</v>
      </c>
      <c r="F36" s="673">
        <f>SUM(F37:F43)</f>
        <v>0</v>
      </c>
      <c r="G36" s="674">
        <f>SUM(G37:G43)</f>
        <v>0</v>
      </c>
    </row>
    <row r="37" spans="2:7" ht="15">
      <c r="B37" s="662" t="s">
        <v>362</v>
      </c>
      <c r="C37" s="663">
        <v>380000</v>
      </c>
      <c r="D37" s="663">
        <v>400000</v>
      </c>
      <c r="E37" s="664">
        <v>400000</v>
      </c>
      <c r="F37" s="665"/>
      <c r="G37" s="666"/>
    </row>
    <row r="38" spans="2:7" ht="15">
      <c r="B38" s="662" t="s">
        <v>363</v>
      </c>
      <c r="C38" s="663"/>
      <c r="D38" s="663">
        <v>36000</v>
      </c>
      <c r="E38" s="664"/>
      <c r="F38" s="665"/>
      <c r="G38" s="666"/>
    </row>
    <row r="39" spans="2:7" ht="15">
      <c r="B39" s="662" t="s">
        <v>364</v>
      </c>
      <c r="C39" s="663">
        <v>300000</v>
      </c>
      <c r="D39" s="663">
        <v>300000</v>
      </c>
      <c r="E39" s="664">
        <v>278000</v>
      </c>
      <c r="F39" s="665"/>
      <c r="G39" s="666"/>
    </row>
    <row r="40" spans="2:7" ht="15">
      <c r="B40" s="662" t="s">
        <v>365</v>
      </c>
      <c r="C40" s="663">
        <v>300000</v>
      </c>
      <c r="D40" s="663">
        <v>300000</v>
      </c>
      <c r="E40" s="664">
        <v>300000</v>
      </c>
      <c r="F40" s="665"/>
      <c r="G40" s="666"/>
    </row>
    <row r="41" spans="2:7" ht="15">
      <c r="B41" s="662" t="s">
        <v>366</v>
      </c>
      <c r="C41" s="663"/>
      <c r="D41" s="663"/>
      <c r="E41" s="664"/>
      <c r="F41" s="665"/>
      <c r="G41" s="666"/>
    </row>
    <row r="42" spans="2:7" ht="15">
      <c r="B42" s="662" t="s">
        <v>367</v>
      </c>
      <c r="C42" s="663">
        <v>150000</v>
      </c>
      <c r="D42" s="663">
        <v>30000</v>
      </c>
      <c r="E42" s="664">
        <v>70000</v>
      </c>
      <c r="F42" s="665"/>
      <c r="G42" s="666"/>
    </row>
    <row r="43" spans="2:7" ht="15">
      <c r="B43" s="662"/>
      <c r="C43" s="663"/>
      <c r="D43" s="663"/>
      <c r="E43" s="664"/>
      <c r="F43" s="665"/>
      <c r="G43" s="666"/>
    </row>
    <row r="44" spans="2:7" ht="15.75" thickBot="1">
      <c r="B44" s="670" t="s">
        <v>368</v>
      </c>
      <c r="C44" s="675">
        <v>8250000</v>
      </c>
      <c r="D44" s="675">
        <f>D5+D10+D16</f>
        <v>6920000</v>
      </c>
      <c r="E44" s="676">
        <f>E5+E10+E16</f>
        <v>20000000</v>
      </c>
      <c r="F44" s="677">
        <f>F5+F10+F16</f>
        <v>0</v>
      </c>
      <c r="G44" s="678">
        <f>G5+G10+G16</f>
        <v>0</v>
      </c>
    </row>
    <row r="45" spans="2:7" ht="15.75" thickBot="1">
      <c r="B45" s="679" t="s">
        <v>264</v>
      </c>
      <c r="C45" s="1263">
        <v>9900000</v>
      </c>
      <c r="D45" s="1262">
        <f>D44+D29+D34+D36</f>
        <v>8406000</v>
      </c>
      <c r="E45" s="716">
        <f>E44+E29+E34+E36</f>
        <v>21468000</v>
      </c>
      <c r="F45" s="681">
        <f>F44+F29+F34+F36</f>
        <v>0</v>
      </c>
      <c r="G45" s="682">
        <f>G44+G29+G34+G36</f>
        <v>0</v>
      </c>
    </row>
    <row r="46" spans="2:7" ht="15.75" thickBot="1">
      <c r="B46" s="683"/>
      <c r="C46" s="684"/>
      <c r="D46" s="684"/>
      <c r="E46" s="684"/>
      <c r="F46" s="684"/>
      <c r="G46" s="684"/>
    </row>
    <row r="47" spans="2:7" ht="15.75" thickBot="1">
      <c r="B47" s="653" t="s">
        <v>369</v>
      </c>
      <c r="C47" s="656" t="s">
        <v>347</v>
      </c>
      <c r="D47" s="656" t="s">
        <v>347</v>
      </c>
      <c r="E47" s="656" t="s">
        <v>347</v>
      </c>
      <c r="F47" s="656" t="s">
        <v>347</v>
      </c>
      <c r="G47" s="654" t="s">
        <v>347</v>
      </c>
    </row>
    <row r="48" spans="2:7" ht="15">
      <c r="B48" s="685" t="s">
        <v>544</v>
      </c>
      <c r="C48" s="686"/>
      <c r="D48" s="686"/>
      <c r="E48" s="687"/>
      <c r="F48" s="688"/>
      <c r="G48" s="689"/>
    </row>
    <row r="49" spans="2:7" ht="15">
      <c r="B49" s="690" t="s">
        <v>545</v>
      </c>
      <c r="C49" s="663">
        <v>3000000</v>
      </c>
      <c r="D49" s="663">
        <v>2000000</v>
      </c>
      <c r="E49" s="664">
        <v>1700000</v>
      </c>
      <c r="F49" s="665"/>
      <c r="G49" s="691">
        <v>1500000</v>
      </c>
    </row>
    <row r="50" spans="2:7" ht="15">
      <c r="B50" s="690" t="s">
        <v>546</v>
      </c>
      <c r="C50" s="663"/>
      <c r="D50" s="663"/>
      <c r="E50" s="664">
        <v>3612000</v>
      </c>
      <c r="F50" s="665"/>
      <c r="G50" s="691">
        <v>8100000</v>
      </c>
    </row>
    <row r="51" spans="2:7" ht="15">
      <c r="B51" s="690" t="s">
        <v>547</v>
      </c>
      <c r="C51" s="663">
        <v>5000000</v>
      </c>
      <c r="D51" s="663">
        <v>5000000</v>
      </c>
      <c r="E51" s="664">
        <v>10000000</v>
      </c>
      <c r="F51" s="665"/>
      <c r="G51" s="691"/>
    </row>
    <row r="52" spans="2:7" ht="15">
      <c r="B52" s="690" t="s">
        <v>410</v>
      </c>
      <c r="C52" s="692">
        <v>120000</v>
      </c>
      <c r="D52" s="1269">
        <v>156000</v>
      </c>
      <c r="E52" s="717">
        <v>156000</v>
      </c>
      <c r="F52" s="665"/>
      <c r="G52" s="691"/>
    </row>
    <row r="53" spans="2:7" ht="15">
      <c r="B53" s="1275" t="s">
        <v>1027</v>
      </c>
      <c r="C53" s="663"/>
      <c r="D53" s="663"/>
      <c r="E53" s="1276">
        <v>4000000</v>
      </c>
      <c r="F53" s="1277"/>
      <c r="G53" s="1278">
        <v>13000000</v>
      </c>
    </row>
    <row r="54" spans="2:7" ht="15">
      <c r="B54" s="690" t="s">
        <v>370</v>
      </c>
      <c r="C54" s="663">
        <v>200000</v>
      </c>
      <c r="D54" s="663">
        <v>0</v>
      </c>
      <c r="E54" s="664">
        <v>0</v>
      </c>
      <c r="F54" s="665"/>
      <c r="G54" s="691"/>
    </row>
    <row r="55" spans="2:7" ht="15">
      <c r="B55" s="690" t="s">
        <v>371</v>
      </c>
      <c r="C55" s="663">
        <v>250000</v>
      </c>
      <c r="D55" s="663">
        <v>250000</v>
      </c>
      <c r="E55" s="664">
        <v>1200000</v>
      </c>
      <c r="F55" s="665"/>
      <c r="G55" s="691"/>
    </row>
    <row r="56" spans="2:7" ht="15">
      <c r="B56" s="690" t="s">
        <v>372</v>
      </c>
      <c r="C56" s="663">
        <v>1000000</v>
      </c>
      <c r="D56" s="663">
        <v>700000</v>
      </c>
      <c r="E56" s="664">
        <v>800000</v>
      </c>
      <c r="F56" s="665"/>
      <c r="G56" s="691"/>
    </row>
    <row r="57" spans="2:7" ht="30">
      <c r="B57" s="690" t="s">
        <v>419</v>
      </c>
      <c r="C57" s="663">
        <v>330000</v>
      </c>
      <c r="D57" s="663">
        <v>300000</v>
      </c>
      <c r="E57" s="664">
        <v>0</v>
      </c>
      <c r="F57" s="665"/>
      <c r="G57" s="691"/>
    </row>
    <row r="58" spans="2:7" ht="15.75" thickBot="1">
      <c r="B58" s="693"/>
      <c r="C58" s="694"/>
      <c r="D58" s="694"/>
      <c r="E58" s="695"/>
      <c r="F58" s="696"/>
      <c r="G58" s="697"/>
    </row>
    <row r="59" spans="2:7" ht="15.75" thickBot="1">
      <c r="B59" s="679" t="s">
        <v>373</v>
      </c>
      <c r="C59" s="1263">
        <v>9900000</v>
      </c>
      <c r="D59" s="1262">
        <f>SUM(D48:D58)</f>
        <v>8406000</v>
      </c>
      <c r="E59" s="716">
        <f>SUM(E48:E58)</f>
        <v>21468000</v>
      </c>
      <c r="F59" s="681">
        <f>SUM(F48:F58)</f>
        <v>0</v>
      </c>
      <c r="G59" s="680">
        <f>SUM(G48:G58)</f>
        <v>22600000</v>
      </c>
    </row>
    <row r="60" spans="2:7" ht="15">
      <c r="B60" s="698"/>
      <c r="C60" s="698"/>
      <c r="D60" s="698"/>
      <c r="E60" s="698"/>
      <c r="F60" s="698"/>
      <c r="G60" s="698"/>
    </row>
    <row r="61" spans="2:7" ht="15.75" thickBot="1">
      <c r="B61" s="698" t="s">
        <v>374</v>
      </c>
      <c r="C61" s="698"/>
      <c r="D61" s="698"/>
      <c r="E61" s="698"/>
      <c r="F61" s="698"/>
      <c r="G61" s="698"/>
    </row>
    <row r="62" spans="2:7" ht="15">
      <c r="B62" s="699" t="s">
        <v>375</v>
      </c>
      <c r="C62" s="1264">
        <v>9900000</v>
      </c>
      <c r="D62" s="1270">
        <f>D59</f>
        <v>8406000</v>
      </c>
      <c r="E62" s="714">
        <f>E59</f>
        <v>21468000</v>
      </c>
      <c r="F62" s="700">
        <f>F59</f>
        <v>0</v>
      </c>
      <c r="G62" s="701">
        <f>G59</f>
        <v>22600000</v>
      </c>
    </row>
    <row r="63" spans="2:7" ht="15">
      <c r="B63" s="702" t="s">
        <v>376</v>
      </c>
      <c r="C63" s="1265">
        <v>9900000</v>
      </c>
      <c r="D63" s="1271">
        <f>D45</f>
        <v>8406000</v>
      </c>
      <c r="E63" s="715">
        <f>E45</f>
        <v>21468000</v>
      </c>
      <c r="F63" s="703">
        <f>F45</f>
        <v>0</v>
      </c>
      <c r="G63" s="704">
        <f>G45</f>
        <v>0</v>
      </c>
    </row>
    <row r="64" spans="2:7" ht="15">
      <c r="B64" s="705" t="s">
        <v>377</v>
      </c>
      <c r="C64" s="2829">
        <v>0</v>
      </c>
      <c r="D64" s="2831">
        <f>D62-D63</f>
        <v>0</v>
      </c>
      <c r="E64" s="2833">
        <f>E62-E63</f>
        <v>0</v>
      </c>
      <c r="F64" s="2835">
        <f>F62-F63</f>
        <v>0</v>
      </c>
      <c r="G64" s="2837">
        <f>G62-G63</f>
        <v>22600000</v>
      </c>
    </row>
    <row r="65" spans="2:7" ht="15.75" thickBot="1">
      <c r="B65" s="706" t="s">
        <v>378</v>
      </c>
      <c r="C65" s="2830"/>
      <c r="D65" s="2832"/>
      <c r="E65" s="2834"/>
      <c r="F65" s="2836"/>
      <c r="G65" s="2838"/>
    </row>
    <row r="66" ht="13.5" thickBot="1"/>
    <row r="67" spans="2:7" ht="15.75" thickBot="1">
      <c r="B67" s="653" t="s">
        <v>379</v>
      </c>
      <c r="C67" s="656" t="s">
        <v>347</v>
      </c>
      <c r="D67" s="656" t="s">
        <v>347</v>
      </c>
      <c r="E67" s="656" t="s">
        <v>347</v>
      </c>
      <c r="F67" s="656" t="s">
        <v>347</v>
      </c>
      <c r="G67" s="654" t="s">
        <v>347</v>
      </c>
    </row>
    <row r="68" spans="2:7" ht="15">
      <c r="B68" s="707" t="s">
        <v>380</v>
      </c>
      <c r="C68" s="1266" t="s">
        <v>381</v>
      </c>
      <c r="D68" s="1272" t="s">
        <v>381</v>
      </c>
      <c r="E68" s="687" t="s">
        <v>381</v>
      </c>
      <c r="F68" s="708" t="s">
        <v>381</v>
      </c>
      <c r="G68" s="689" t="s">
        <v>381</v>
      </c>
    </row>
    <row r="69" spans="2:7" ht="15">
      <c r="B69" s="709" t="s">
        <v>382</v>
      </c>
      <c r="C69" s="1267" t="s">
        <v>381</v>
      </c>
      <c r="D69" s="1273" t="s">
        <v>381</v>
      </c>
      <c r="E69" s="664" t="s">
        <v>381</v>
      </c>
      <c r="F69" s="710" t="s">
        <v>381</v>
      </c>
      <c r="G69" s="691" t="s">
        <v>381</v>
      </c>
    </row>
    <row r="70" spans="2:7" ht="15">
      <c r="B70" s="709" t="s">
        <v>383</v>
      </c>
      <c r="C70" s="1267" t="s">
        <v>381</v>
      </c>
      <c r="D70" s="1273" t="s">
        <v>381</v>
      </c>
      <c r="E70" s="664" t="s">
        <v>381</v>
      </c>
      <c r="F70" s="710" t="s">
        <v>381</v>
      </c>
      <c r="G70" s="691" t="s">
        <v>381</v>
      </c>
    </row>
    <row r="71" spans="2:7" ht="15">
      <c r="B71" s="709" t="s">
        <v>384</v>
      </c>
      <c r="C71" s="1267"/>
      <c r="D71" s="1273"/>
      <c r="E71" s="664"/>
      <c r="F71" s="710"/>
      <c r="G71" s="691" t="s">
        <v>381</v>
      </c>
    </row>
    <row r="72" spans="2:7" ht="15.75" thickBot="1">
      <c r="B72" s="711"/>
      <c r="C72" s="1268"/>
      <c r="D72" s="1274"/>
      <c r="E72" s="695"/>
      <c r="F72" s="712"/>
      <c r="G72" s="697"/>
    </row>
    <row r="73" spans="2:7" ht="15.75" thickBot="1">
      <c r="B73" s="679" t="s">
        <v>373</v>
      </c>
      <c r="C73" s="1263"/>
      <c r="D73" s="1262">
        <f>SUM(D68:D72)</f>
        <v>0</v>
      </c>
      <c r="E73" s="716">
        <f>SUM(E68:E72)</f>
        <v>0</v>
      </c>
      <c r="F73" s="713">
        <f>SUM(F68:F72)</f>
        <v>0</v>
      </c>
      <c r="G73" s="680">
        <f>SUM(G68:G72)</f>
        <v>0</v>
      </c>
    </row>
  </sheetData>
  <sheetProtection/>
  <mergeCells count="6">
    <mergeCell ref="C64:C65"/>
    <mergeCell ref="D64:D65"/>
    <mergeCell ref="E64:E65"/>
    <mergeCell ref="F64:F65"/>
    <mergeCell ref="G64:G65"/>
    <mergeCell ref="B1:G1"/>
  </mergeCells>
  <printOptions/>
  <pageMargins left="0.31496062992125984" right="0.31496062992125984" top="0.1968503937007874" bottom="0.1968503937007874" header="0.31496062992125984" footer="0.31496062992125984"/>
  <pageSetup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.57421875" style="99" customWidth="1"/>
    <col min="2" max="2" width="26.00390625" style="1110" customWidth="1"/>
    <col min="3" max="3" width="9.00390625" style="1111" customWidth="1"/>
    <col min="4" max="4" width="7.421875" style="1111" customWidth="1"/>
    <col min="5" max="5" width="9.7109375" style="1112" customWidth="1"/>
    <col min="6" max="6" width="8.57421875" style="1111" customWidth="1"/>
    <col min="7" max="7" width="17.421875" style="1113" customWidth="1"/>
    <col min="8" max="8" width="6.28125" style="1113" customWidth="1"/>
    <col min="9" max="9" width="8.7109375" style="1114" customWidth="1"/>
    <col min="10" max="10" width="8.140625" style="1116" customWidth="1"/>
    <col min="11" max="11" width="7.28125" style="1129" customWidth="1"/>
    <col min="12" max="12" width="7.00390625" style="111" customWidth="1"/>
    <col min="13" max="13" width="8.57421875" style="35" customWidth="1"/>
    <col min="14" max="14" width="8.00390625" style="36" customWidth="1"/>
    <col min="15" max="15" width="10.28125" style="1115" customWidth="1"/>
    <col min="16" max="16" width="7.7109375" style="1116" customWidth="1"/>
    <col min="17" max="17" width="7.7109375" style="111" customWidth="1"/>
    <col min="18" max="18" width="7.7109375" style="35" customWidth="1"/>
    <col min="19" max="19" width="7.7109375" style="36" customWidth="1"/>
  </cols>
  <sheetData>
    <row r="1" spans="1:19" ht="28.5" customHeight="1">
      <c r="A1" s="2846" t="s">
        <v>1054</v>
      </c>
      <c r="B1" s="2847"/>
      <c r="C1" s="2847"/>
      <c r="D1" s="2847"/>
      <c r="E1" s="2847"/>
      <c r="F1" s="2847"/>
      <c r="G1" s="2847"/>
      <c r="H1" s="2847"/>
      <c r="I1" s="2847"/>
      <c r="J1" s="2847"/>
      <c r="K1" s="2847"/>
      <c r="L1" s="2847"/>
      <c r="M1" s="2847"/>
      <c r="N1" s="2847"/>
      <c r="O1" s="2847"/>
      <c r="P1" s="2847"/>
      <c r="Q1" s="2847"/>
      <c r="R1" s="2847"/>
      <c r="S1" s="2848"/>
    </row>
    <row r="2" spans="1:19" ht="13.5" customHeight="1" thickBot="1">
      <c r="A2" s="1080"/>
      <c r="B2" s="1081"/>
      <c r="C2" s="41"/>
      <c r="D2" s="1082"/>
      <c r="E2" s="42"/>
      <c r="F2" s="41"/>
      <c r="G2" s="1083"/>
      <c r="H2" s="2002">
        <v>45392</v>
      </c>
      <c r="I2" s="2003"/>
      <c r="J2" s="2003"/>
      <c r="K2" s="2003"/>
      <c r="L2" s="2003"/>
      <c r="M2" s="2003"/>
      <c r="N2" s="2003"/>
      <c r="O2" s="2003"/>
      <c r="P2" s="2003"/>
      <c r="Q2" s="2003"/>
      <c r="R2" s="2003"/>
      <c r="S2" s="2004"/>
    </row>
    <row r="3" spans="1:19" ht="12.75" customHeight="1" thickBot="1">
      <c r="A3" s="1979" t="s">
        <v>0</v>
      </c>
      <c r="B3" s="2849" t="s">
        <v>1</v>
      </c>
      <c r="C3" s="1982" t="s">
        <v>2</v>
      </c>
      <c r="D3" s="2097" t="s">
        <v>3</v>
      </c>
      <c r="E3" s="1982" t="s">
        <v>4</v>
      </c>
      <c r="F3" s="1982" t="s">
        <v>5</v>
      </c>
      <c r="G3" s="2852" t="s">
        <v>106</v>
      </c>
      <c r="H3" s="2853"/>
      <c r="I3" s="2853"/>
      <c r="J3" s="2853"/>
      <c r="K3" s="2853"/>
      <c r="L3" s="2853"/>
      <c r="M3" s="2853"/>
      <c r="N3" s="2853"/>
      <c r="O3" s="2854" t="s">
        <v>238</v>
      </c>
      <c r="P3" s="2855"/>
      <c r="Q3" s="2855"/>
      <c r="R3" s="2855"/>
      <c r="S3" s="2856"/>
    </row>
    <row r="4" spans="1:19" ht="12.75" customHeight="1">
      <c r="A4" s="1980"/>
      <c r="B4" s="2850"/>
      <c r="C4" s="1983"/>
      <c r="D4" s="2098"/>
      <c r="E4" s="1983"/>
      <c r="F4" s="1983"/>
      <c r="G4" s="2857" t="s">
        <v>782</v>
      </c>
      <c r="H4" s="2858"/>
      <c r="I4" s="2859" t="s">
        <v>59</v>
      </c>
      <c r="J4" s="2861" t="s">
        <v>56</v>
      </c>
      <c r="K4" s="2862"/>
      <c r="L4" s="2862"/>
      <c r="M4" s="2862"/>
      <c r="N4" s="2862"/>
      <c r="O4" s="2854" t="s">
        <v>65</v>
      </c>
      <c r="P4" s="2864" t="s">
        <v>56</v>
      </c>
      <c r="Q4" s="2865"/>
      <c r="R4" s="2865"/>
      <c r="S4" s="2866"/>
    </row>
    <row r="5" spans="1:19" ht="12.75" customHeight="1" thickBot="1">
      <c r="A5" s="1981"/>
      <c r="B5" s="2851"/>
      <c r="C5" s="1984"/>
      <c r="D5" s="2099"/>
      <c r="E5" s="1984"/>
      <c r="F5" s="1984"/>
      <c r="G5" s="1084" t="s">
        <v>55</v>
      </c>
      <c r="H5" s="1085" t="s">
        <v>67</v>
      </c>
      <c r="I5" s="2860"/>
      <c r="J5" s="1086" t="s">
        <v>157</v>
      </c>
      <c r="K5" s="1121" t="s">
        <v>868</v>
      </c>
      <c r="L5" s="1117" t="s">
        <v>171</v>
      </c>
      <c r="M5" s="1087" t="s">
        <v>60</v>
      </c>
      <c r="N5" s="343" t="s">
        <v>57</v>
      </c>
      <c r="O5" s="2863"/>
      <c r="P5" s="1088" t="s">
        <v>170</v>
      </c>
      <c r="Q5" s="1089" t="s">
        <v>171</v>
      </c>
      <c r="R5" s="1090" t="s">
        <v>60</v>
      </c>
      <c r="S5" s="400" t="s">
        <v>57</v>
      </c>
    </row>
    <row r="6" spans="1:19" ht="10.5" customHeight="1" thickTop="1">
      <c r="A6" s="2011" t="s">
        <v>11</v>
      </c>
      <c r="B6" s="1912" t="s">
        <v>151</v>
      </c>
      <c r="C6" s="2215" t="s">
        <v>783</v>
      </c>
      <c r="D6" s="1972" t="s">
        <v>803</v>
      </c>
      <c r="E6" s="1896" t="s">
        <v>1307</v>
      </c>
      <c r="F6" s="1908" t="s">
        <v>860</v>
      </c>
      <c r="G6" s="12" t="s">
        <v>861</v>
      </c>
      <c r="H6" s="13">
        <v>30000</v>
      </c>
      <c r="I6" s="1962">
        <f>SUM(J6:N10)</f>
        <v>182000</v>
      </c>
      <c r="J6" s="2053">
        <v>125000</v>
      </c>
      <c r="K6" s="1122"/>
      <c r="L6" s="2113"/>
      <c r="M6" s="1953">
        <v>32000</v>
      </c>
      <c r="N6" s="2030">
        <v>25000</v>
      </c>
      <c r="O6" s="2680">
        <f>SUM(P6:S10)</f>
        <v>0</v>
      </c>
      <c r="P6" s="2867"/>
      <c r="Q6" s="2867"/>
      <c r="R6" s="1945"/>
      <c r="S6" s="2083"/>
    </row>
    <row r="7" spans="1:19" ht="10.5" customHeight="1">
      <c r="A7" s="1910"/>
      <c r="B7" s="1913"/>
      <c r="C7" s="2216"/>
      <c r="D7" s="1973"/>
      <c r="E7" s="1897"/>
      <c r="F7" s="1909"/>
      <c r="G7" s="7" t="s">
        <v>977</v>
      </c>
      <c r="H7" s="8">
        <v>70000</v>
      </c>
      <c r="I7" s="1963"/>
      <c r="J7" s="2054"/>
      <c r="K7" s="1122"/>
      <c r="L7" s="2113"/>
      <c r="M7" s="1954"/>
      <c r="N7" s="2031"/>
      <c r="O7" s="2681"/>
      <c r="P7" s="2867"/>
      <c r="Q7" s="2867"/>
      <c r="R7" s="1945"/>
      <c r="S7" s="2083"/>
    </row>
    <row r="8" spans="1:19" ht="10.5" customHeight="1">
      <c r="A8" s="1910"/>
      <c r="B8" s="1913"/>
      <c r="C8" s="2216"/>
      <c r="D8" s="1973"/>
      <c r="E8" s="1897"/>
      <c r="F8" s="1909"/>
      <c r="G8" s="7" t="s">
        <v>27</v>
      </c>
      <c r="H8" s="8">
        <v>26000</v>
      </c>
      <c r="I8" s="1963"/>
      <c r="J8" s="2054"/>
      <c r="K8" s="1122"/>
      <c r="L8" s="2113"/>
      <c r="M8" s="1954"/>
      <c r="N8" s="2031"/>
      <c r="O8" s="2681"/>
      <c r="P8" s="2867"/>
      <c r="Q8" s="2867"/>
      <c r="R8" s="1945"/>
      <c r="S8" s="2083"/>
    </row>
    <row r="9" spans="1:19" ht="10.5" customHeight="1">
      <c r="A9" s="1910"/>
      <c r="B9" s="1913"/>
      <c r="C9" s="2216"/>
      <c r="D9" s="1973"/>
      <c r="E9" s="1897"/>
      <c r="F9" s="1909"/>
      <c r="G9" s="7" t="s">
        <v>862</v>
      </c>
      <c r="H9" s="8">
        <v>24000</v>
      </c>
      <c r="I9" s="1963"/>
      <c r="J9" s="2054"/>
      <c r="K9" s="1122"/>
      <c r="L9" s="2113"/>
      <c r="M9" s="1954"/>
      <c r="N9" s="2031"/>
      <c r="O9" s="2681"/>
      <c r="P9" s="2867"/>
      <c r="Q9" s="2867"/>
      <c r="R9" s="1945"/>
      <c r="S9" s="2083"/>
    </row>
    <row r="10" spans="1:19" ht="10.5" customHeight="1">
      <c r="A10" s="1911"/>
      <c r="B10" s="1914"/>
      <c r="C10" s="2217"/>
      <c r="D10" s="1974"/>
      <c r="E10" s="1898"/>
      <c r="F10" s="1915"/>
      <c r="G10" s="10" t="s">
        <v>88</v>
      </c>
      <c r="H10" s="11">
        <v>30000</v>
      </c>
      <c r="I10" s="1964"/>
      <c r="J10" s="2055"/>
      <c r="K10" s="1123"/>
      <c r="L10" s="2114"/>
      <c r="M10" s="1955"/>
      <c r="N10" s="2032"/>
      <c r="O10" s="2682"/>
      <c r="P10" s="2868"/>
      <c r="Q10" s="2868"/>
      <c r="R10" s="1946"/>
      <c r="S10" s="2084"/>
    </row>
    <row r="11" spans="1:19" ht="10.5" customHeight="1">
      <c r="A11" s="2011" t="s">
        <v>15</v>
      </c>
      <c r="B11" s="1913" t="s">
        <v>797</v>
      </c>
      <c r="C11" s="2216" t="s">
        <v>798</v>
      </c>
      <c r="D11" s="1973" t="s">
        <v>795</v>
      </c>
      <c r="E11" s="1897" t="s">
        <v>1307</v>
      </c>
      <c r="F11" s="1897" t="s">
        <v>665</v>
      </c>
      <c r="G11" s="12" t="s">
        <v>861</v>
      </c>
      <c r="H11" s="13">
        <v>28100</v>
      </c>
      <c r="I11" s="1962">
        <f>SUM(J11:N15)</f>
        <v>143000</v>
      </c>
      <c r="J11" s="2053">
        <v>100000</v>
      </c>
      <c r="K11" s="1122"/>
      <c r="L11" s="2113"/>
      <c r="M11" s="1953">
        <v>23000</v>
      </c>
      <c r="N11" s="2030">
        <v>20000</v>
      </c>
      <c r="O11" s="2680">
        <f>SUM(P11:S15)</f>
        <v>0</v>
      </c>
      <c r="P11" s="2867"/>
      <c r="Q11" s="2867"/>
      <c r="R11" s="1945"/>
      <c r="S11" s="2083"/>
    </row>
    <row r="12" spans="1:19" ht="10.5" customHeight="1">
      <c r="A12" s="1910"/>
      <c r="B12" s="1913"/>
      <c r="C12" s="2216"/>
      <c r="D12" s="1973"/>
      <c r="E12" s="1897"/>
      <c r="F12" s="1897"/>
      <c r="G12" s="7" t="s">
        <v>786</v>
      </c>
      <c r="H12" s="8">
        <v>80000</v>
      </c>
      <c r="I12" s="1963"/>
      <c r="J12" s="2054"/>
      <c r="K12" s="1122"/>
      <c r="L12" s="2113"/>
      <c r="M12" s="1954"/>
      <c r="N12" s="2031"/>
      <c r="O12" s="2681"/>
      <c r="P12" s="2867"/>
      <c r="Q12" s="2867"/>
      <c r="R12" s="1945"/>
      <c r="S12" s="2083"/>
    </row>
    <row r="13" spans="1:19" ht="10.5" customHeight="1">
      <c r="A13" s="1910"/>
      <c r="B13" s="1913"/>
      <c r="C13" s="2216"/>
      <c r="D13" s="1973"/>
      <c r="E13" s="1897"/>
      <c r="F13" s="1897"/>
      <c r="G13" s="7" t="s">
        <v>788</v>
      </c>
      <c r="H13" s="8">
        <v>3900</v>
      </c>
      <c r="I13" s="1963"/>
      <c r="J13" s="2054"/>
      <c r="K13" s="1122"/>
      <c r="L13" s="2113"/>
      <c r="M13" s="1954"/>
      <c r="N13" s="2031"/>
      <c r="O13" s="2681"/>
      <c r="P13" s="2867"/>
      <c r="Q13" s="2867"/>
      <c r="R13" s="1945"/>
      <c r="S13" s="2083"/>
    </row>
    <row r="14" spans="1:19" ht="10.5" customHeight="1">
      <c r="A14" s="1910"/>
      <c r="B14" s="1913"/>
      <c r="C14" s="2216"/>
      <c r="D14" s="1973"/>
      <c r="E14" s="1897"/>
      <c r="F14" s="1897"/>
      <c r="G14" s="7" t="s">
        <v>787</v>
      </c>
      <c r="H14" s="8">
        <v>20000</v>
      </c>
      <c r="I14" s="1963"/>
      <c r="J14" s="2054"/>
      <c r="K14" s="1122"/>
      <c r="L14" s="2113"/>
      <c r="M14" s="1954"/>
      <c r="N14" s="2031"/>
      <c r="O14" s="2681"/>
      <c r="P14" s="2867"/>
      <c r="Q14" s="2867"/>
      <c r="R14" s="1945"/>
      <c r="S14" s="2083"/>
    </row>
    <row r="15" spans="1:19" ht="10.5" customHeight="1">
      <c r="A15" s="1911"/>
      <c r="B15" s="1914"/>
      <c r="C15" s="2217"/>
      <c r="D15" s="1974"/>
      <c r="E15" s="1898"/>
      <c r="F15" s="1898"/>
      <c r="G15" s="10" t="s">
        <v>118</v>
      </c>
      <c r="H15" s="11">
        <v>11000</v>
      </c>
      <c r="I15" s="1964"/>
      <c r="J15" s="2055"/>
      <c r="K15" s="1123"/>
      <c r="L15" s="2114"/>
      <c r="M15" s="1955"/>
      <c r="N15" s="2032"/>
      <c r="O15" s="2682"/>
      <c r="P15" s="2868"/>
      <c r="Q15" s="2868"/>
      <c r="R15" s="1946"/>
      <c r="S15" s="2084"/>
    </row>
    <row r="16" spans="1:19" ht="10.5" customHeight="1">
      <c r="A16" s="2011" t="s">
        <v>16</v>
      </c>
      <c r="B16" s="1912" t="s">
        <v>1095</v>
      </c>
      <c r="C16" s="1896" t="s">
        <v>784</v>
      </c>
      <c r="D16" s="1972" t="s">
        <v>1096</v>
      </c>
      <c r="E16" s="1896" t="s">
        <v>1308</v>
      </c>
      <c r="F16" s="1908" t="s">
        <v>874</v>
      </c>
      <c r="G16" s="12" t="s">
        <v>785</v>
      </c>
      <c r="H16" s="13">
        <v>188700</v>
      </c>
      <c r="I16" s="1962">
        <f>SUM(J16:N22)</f>
        <v>1264000</v>
      </c>
      <c r="J16" s="2053">
        <v>1134000</v>
      </c>
      <c r="K16" s="1124"/>
      <c r="L16" s="1091"/>
      <c r="M16" s="1953">
        <v>45000</v>
      </c>
      <c r="N16" s="2030">
        <v>85000</v>
      </c>
      <c r="O16" s="2680">
        <f>SUM(P16:S22)</f>
        <v>0</v>
      </c>
      <c r="P16" s="2869"/>
      <c r="Q16" s="2869"/>
      <c r="R16" s="1941"/>
      <c r="S16" s="1938"/>
    </row>
    <row r="17" spans="1:19" ht="11.25" customHeight="1">
      <c r="A17" s="1910"/>
      <c r="B17" s="1913"/>
      <c r="C17" s="1897"/>
      <c r="D17" s="1973"/>
      <c r="E17" s="1897"/>
      <c r="F17" s="1909"/>
      <c r="G17" s="7" t="s">
        <v>788</v>
      </c>
      <c r="H17" s="8">
        <v>36000</v>
      </c>
      <c r="I17" s="1963"/>
      <c r="J17" s="2054"/>
      <c r="K17" s="1122"/>
      <c r="L17" s="1092"/>
      <c r="M17" s="1954"/>
      <c r="N17" s="2031"/>
      <c r="O17" s="2681"/>
      <c r="P17" s="2870"/>
      <c r="Q17" s="2870"/>
      <c r="R17" s="1942"/>
      <c r="S17" s="1939"/>
    </row>
    <row r="18" spans="1:19" ht="11.25" customHeight="1">
      <c r="A18" s="1910"/>
      <c r="B18" s="1913"/>
      <c r="C18" s="1897"/>
      <c r="D18" s="1973"/>
      <c r="E18" s="1897"/>
      <c r="F18" s="1909"/>
      <c r="G18" s="7" t="s">
        <v>786</v>
      </c>
      <c r="H18" s="8">
        <v>640000</v>
      </c>
      <c r="I18" s="1963"/>
      <c r="J18" s="2054"/>
      <c r="K18" s="1122"/>
      <c r="L18" s="1092"/>
      <c r="M18" s="1954"/>
      <c r="N18" s="2031"/>
      <c r="O18" s="2681"/>
      <c r="P18" s="2870"/>
      <c r="Q18" s="2870"/>
      <c r="R18" s="1942"/>
      <c r="S18" s="1939"/>
    </row>
    <row r="19" spans="1:19" ht="11.25" customHeight="1">
      <c r="A19" s="1910"/>
      <c r="B19" s="1913"/>
      <c r="C19" s="1897"/>
      <c r="D19" s="1973"/>
      <c r="E19" s="1897"/>
      <c r="F19" s="1909"/>
      <c r="G19" s="7" t="s">
        <v>1097</v>
      </c>
      <c r="H19" s="8">
        <v>192000</v>
      </c>
      <c r="I19" s="1963"/>
      <c r="J19" s="2054"/>
      <c r="K19" s="1122"/>
      <c r="L19" s="1092"/>
      <c r="M19" s="1954"/>
      <c r="N19" s="2031"/>
      <c r="O19" s="2681"/>
      <c r="P19" s="2870"/>
      <c r="Q19" s="2870"/>
      <c r="R19" s="1942"/>
      <c r="S19" s="1939"/>
    </row>
    <row r="20" spans="1:19" ht="11.25" customHeight="1">
      <c r="A20" s="1910"/>
      <c r="B20" s="1913"/>
      <c r="C20" s="1897"/>
      <c r="D20" s="1973"/>
      <c r="E20" s="1897"/>
      <c r="F20" s="1909"/>
      <c r="G20" s="7" t="s">
        <v>31</v>
      </c>
      <c r="H20" s="8">
        <v>91300</v>
      </c>
      <c r="I20" s="1963"/>
      <c r="J20" s="2054"/>
      <c r="K20" s="1122"/>
      <c r="L20" s="1092"/>
      <c r="M20" s="1954"/>
      <c r="N20" s="2031"/>
      <c r="O20" s="2681"/>
      <c r="P20" s="2870"/>
      <c r="Q20" s="2870"/>
      <c r="R20" s="1942"/>
      <c r="S20" s="1939"/>
    </row>
    <row r="21" spans="1:19" ht="11.25" customHeight="1">
      <c r="A21" s="1910"/>
      <c r="B21" s="1913"/>
      <c r="C21" s="1897"/>
      <c r="D21" s="1973"/>
      <c r="E21" s="1897"/>
      <c r="F21" s="1909"/>
      <c r="G21" s="7" t="s">
        <v>1098</v>
      </c>
      <c r="H21" s="8">
        <v>16000</v>
      </c>
      <c r="I21" s="1963"/>
      <c r="J21" s="2054"/>
      <c r="K21" s="1122"/>
      <c r="L21" s="1092"/>
      <c r="M21" s="1954"/>
      <c r="N21" s="2031"/>
      <c r="O21" s="2681"/>
      <c r="P21" s="2870"/>
      <c r="Q21" s="2870"/>
      <c r="R21" s="1942"/>
      <c r="S21" s="1939"/>
    </row>
    <row r="22" spans="1:19" ht="11.25" customHeight="1">
      <c r="A22" s="1911"/>
      <c r="B22" s="1914"/>
      <c r="C22" s="1898"/>
      <c r="D22" s="1974"/>
      <c r="E22" s="1898"/>
      <c r="F22" s="1915"/>
      <c r="G22" s="7" t="s">
        <v>117</v>
      </c>
      <c r="H22" s="8">
        <v>96000</v>
      </c>
      <c r="I22" s="1964"/>
      <c r="J22" s="2055"/>
      <c r="K22" s="1123"/>
      <c r="L22" s="1093"/>
      <c r="M22" s="1955"/>
      <c r="N22" s="2032"/>
      <c r="O22" s="2682"/>
      <c r="P22" s="2871"/>
      <c r="Q22" s="2871"/>
      <c r="R22" s="1943"/>
      <c r="S22" s="1940"/>
    </row>
    <row r="23" spans="1:19" ht="11.25" customHeight="1">
      <c r="A23" s="2011" t="s">
        <v>17</v>
      </c>
      <c r="B23" s="1912" t="s">
        <v>1099</v>
      </c>
      <c r="C23" s="1896" t="s">
        <v>784</v>
      </c>
      <c r="D23" s="1972" t="s">
        <v>1100</v>
      </c>
      <c r="E23" s="1896" t="s">
        <v>800</v>
      </c>
      <c r="F23" s="1908" t="s">
        <v>532</v>
      </c>
      <c r="G23" s="12" t="s">
        <v>91</v>
      </c>
      <c r="H23" s="13">
        <v>9600</v>
      </c>
      <c r="I23" s="1962">
        <f>SUM(J23:N28)</f>
        <v>181000</v>
      </c>
      <c r="J23" s="2053">
        <v>126000</v>
      </c>
      <c r="K23" s="1124"/>
      <c r="L23" s="1091"/>
      <c r="M23" s="1953">
        <v>20000</v>
      </c>
      <c r="N23" s="2030">
        <v>35000</v>
      </c>
      <c r="O23" s="2680">
        <f>SUM(P23:S28)</f>
        <v>0</v>
      </c>
      <c r="P23" s="2869"/>
      <c r="Q23" s="2869"/>
      <c r="R23" s="1941"/>
      <c r="S23" s="1938"/>
    </row>
    <row r="24" spans="1:19" ht="11.25" customHeight="1">
      <c r="A24" s="1910"/>
      <c r="B24" s="1913"/>
      <c r="C24" s="1897"/>
      <c r="D24" s="1973"/>
      <c r="E24" s="1897"/>
      <c r="F24" s="1909"/>
      <c r="G24" s="7" t="s">
        <v>1105</v>
      </c>
      <c r="H24" s="8">
        <v>23000</v>
      </c>
      <c r="I24" s="1963"/>
      <c r="J24" s="2054"/>
      <c r="K24" s="1122"/>
      <c r="L24" s="1092"/>
      <c r="M24" s="1954"/>
      <c r="N24" s="2031"/>
      <c r="O24" s="2681"/>
      <c r="P24" s="2870"/>
      <c r="Q24" s="2870"/>
      <c r="R24" s="1942"/>
      <c r="S24" s="1939"/>
    </row>
    <row r="25" spans="1:19" ht="11.25" customHeight="1">
      <c r="A25" s="1910"/>
      <c r="B25" s="1913"/>
      <c r="C25" s="1897"/>
      <c r="D25" s="1973"/>
      <c r="E25" s="1897"/>
      <c r="F25" s="1909"/>
      <c r="G25" s="7" t="s">
        <v>1101</v>
      </c>
      <c r="H25" s="8">
        <v>116230</v>
      </c>
      <c r="I25" s="1963"/>
      <c r="J25" s="2054"/>
      <c r="K25" s="1122"/>
      <c r="L25" s="1092"/>
      <c r="M25" s="1954"/>
      <c r="N25" s="2031"/>
      <c r="O25" s="2681"/>
      <c r="P25" s="2870"/>
      <c r="Q25" s="2870"/>
      <c r="R25" s="1942"/>
      <c r="S25" s="1939"/>
    </row>
    <row r="26" spans="1:19" ht="11.25" customHeight="1">
      <c r="A26" s="1910"/>
      <c r="B26" s="1913"/>
      <c r="C26" s="1897"/>
      <c r="D26" s="1973"/>
      <c r="E26" s="1897"/>
      <c r="F26" s="1909"/>
      <c r="G26" s="7" t="s">
        <v>1102</v>
      </c>
      <c r="H26" s="8">
        <v>12900</v>
      </c>
      <c r="I26" s="1963"/>
      <c r="J26" s="2054"/>
      <c r="K26" s="1122"/>
      <c r="L26" s="1092"/>
      <c r="M26" s="1954"/>
      <c r="N26" s="2031"/>
      <c r="O26" s="2681"/>
      <c r="P26" s="2870"/>
      <c r="Q26" s="2870"/>
      <c r="R26" s="1942"/>
      <c r="S26" s="1939"/>
    </row>
    <row r="27" spans="1:19" ht="11.25" customHeight="1">
      <c r="A27" s="1910"/>
      <c r="B27" s="1913"/>
      <c r="C27" s="1897"/>
      <c r="D27" s="1973"/>
      <c r="E27" s="1897"/>
      <c r="F27" s="1909"/>
      <c r="G27" s="7" t="s">
        <v>1103</v>
      </c>
      <c r="H27" s="8">
        <v>5000</v>
      </c>
      <c r="I27" s="1963"/>
      <c r="J27" s="2054"/>
      <c r="K27" s="1122"/>
      <c r="L27" s="1092"/>
      <c r="M27" s="1954"/>
      <c r="N27" s="2031"/>
      <c r="O27" s="2681"/>
      <c r="P27" s="2870"/>
      <c r="Q27" s="2870"/>
      <c r="R27" s="1942"/>
      <c r="S27" s="1939"/>
    </row>
    <row r="28" spans="1:19" ht="11.25" customHeight="1">
      <c r="A28" s="1911"/>
      <c r="B28" s="1914"/>
      <c r="C28" s="1898"/>
      <c r="D28" s="1974"/>
      <c r="E28" s="1898"/>
      <c r="F28" s="1915"/>
      <c r="G28" s="10" t="s">
        <v>1104</v>
      </c>
      <c r="H28" s="11">
        <v>13270</v>
      </c>
      <c r="I28" s="1964"/>
      <c r="J28" s="2055"/>
      <c r="K28" s="1123"/>
      <c r="L28" s="1093"/>
      <c r="M28" s="1955"/>
      <c r="N28" s="2032"/>
      <c r="O28" s="2682"/>
      <c r="P28" s="2871"/>
      <c r="Q28" s="2871"/>
      <c r="R28" s="1943"/>
      <c r="S28" s="1940"/>
    </row>
    <row r="29" spans="1:19" ht="11.25" customHeight="1">
      <c r="A29" s="2011" t="s">
        <v>19</v>
      </c>
      <c r="B29" s="1912" t="s">
        <v>1092</v>
      </c>
      <c r="C29" s="1896" t="s">
        <v>790</v>
      </c>
      <c r="D29" s="1972" t="s">
        <v>1094</v>
      </c>
      <c r="E29" s="1896" t="s">
        <v>1309</v>
      </c>
      <c r="F29" s="1908" t="s">
        <v>1093</v>
      </c>
      <c r="G29" s="1094" t="s">
        <v>91</v>
      </c>
      <c r="H29" s="76">
        <v>19200</v>
      </c>
      <c r="I29" s="2885">
        <f>SUM(J29:N34)</f>
        <v>100000</v>
      </c>
      <c r="J29" s="2033">
        <v>70000</v>
      </c>
      <c r="K29" s="1124"/>
      <c r="L29" s="1091"/>
      <c r="M29" s="1953">
        <v>20000</v>
      </c>
      <c r="N29" s="2030">
        <v>10000</v>
      </c>
      <c r="O29" s="2680">
        <f>SUM(P29:S34)</f>
        <v>0</v>
      </c>
      <c r="P29" s="2889"/>
      <c r="Q29" s="1985"/>
      <c r="R29" s="1944"/>
      <c r="S29" s="2082"/>
    </row>
    <row r="30" spans="1:19" ht="11.25" customHeight="1">
      <c r="A30" s="1910"/>
      <c r="B30" s="1913"/>
      <c r="C30" s="1897"/>
      <c r="D30" s="1973"/>
      <c r="E30" s="1897"/>
      <c r="F30" s="1909"/>
      <c r="G30" s="1095" t="s">
        <v>792</v>
      </c>
      <c r="H30" s="21">
        <v>6000</v>
      </c>
      <c r="I30" s="2886"/>
      <c r="J30" s="2146"/>
      <c r="K30" s="1122"/>
      <c r="L30" s="1092"/>
      <c r="M30" s="1954"/>
      <c r="N30" s="2031"/>
      <c r="O30" s="2681"/>
      <c r="P30" s="2867"/>
      <c r="Q30" s="2890"/>
      <c r="R30" s="1945"/>
      <c r="S30" s="2083"/>
    </row>
    <row r="31" spans="1:19" ht="11.25" customHeight="1">
      <c r="A31" s="1910"/>
      <c r="B31" s="1913"/>
      <c r="C31" s="1897"/>
      <c r="D31" s="1973"/>
      <c r="E31" s="1897"/>
      <c r="F31" s="1909"/>
      <c r="G31" s="1095" t="s">
        <v>927</v>
      </c>
      <c r="H31" s="21">
        <v>15000</v>
      </c>
      <c r="I31" s="2886"/>
      <c r="J31" s="2146"/>
      <c r="K31" s="1122"/>
      <c r="L31" s="1092"/>
      <c r="M31" s="1954"/>
      <c r="N31" s="2031"/>
      <c r="O31" s="2681"/>
      <c r="P31" s="2867"/>
      <c r="Q31" s="2890"/>
      <c r="R31" s="1945"/>
      <c r="S31" s="2083"/>
    </row>
    <row r="32" spans="1:19" ht="11.25" customHeight="1">
      <c r="A32" s="1910"/>
      <c r="B32" s="1913"/>
      <c r="C32" s="1897"/>
      <c r="D32" s="1973"/>
      <c r="E32" s="1897"/>
      <c r="F32" s="1909"/>
      <c r="G32" s="1095" t="s">
        <v>793</v>
      </c>
      <c r="H32" s="21">
        <v>30000</v>
      </c>
      <c r="I32" s="2887"/>
      <c r="J32" s="2243"/>
      <c r="K32" s="1122"/>
      <c r="L32" s="1092"/>
      <c r="M32" s="1954"/>
      <c r="N32" s="2031"/>
      <c r="O32" s="2681"/>
      <c r="P32" s="2867"/>
      <c r="Q32" s="2890"/>
      <c r="R32" s="1945"/>
      <c r="S32" s="2083"/>
    </row>
    <row r="33" spans="1:19" ht="11.25" customHeight="1">
      <c r="A33" s="1910"/>
      <c r="B33" s="1913"/>
      <c r="C33" s="1897"/>
      <c r="D33" s="1973"/>
      <c r="E33" s="1897"/>
      <c r="F33" s="1909"/>
      <c r="G33" s="1095" t="s">
        <v>794</v>
      </c>
      <c r="H33" s="21">
        <v>12000</v>
      </c>
      <c r="I33" s="2887"/>
      <c r="J33" s="2243"/>
      <c r="K33" s="1122"/>
      <c r="L33" s="1092"/>
      <c r="M33" s="1954"/>
      <c r="N33" s="2031"/>
      <c r="O33" s="2681"/>
      <c r="P33" s="2867"/>
      <c r="Q33" s="2890"/>
      <c r="R33" s="1945"/>
      <c r="S33" s="2083"/>
    </row>
    <row r="34" spans="1:19" ht="11.25" customHeight="1">
      <c r="A34" s="1911"/>
      <c r="B34" s="1914"/>
      <c r="C34" s="1898"/>
      <c r="D34" s="1974"/>
      <c r="E34" s="1898"/>
      <c r="F34" s="1915"/>
      <c r="G34" s="1096" t="s">
        <v>88</v>
      </c>
      <c r="H34" s="78">
        <v>17800</v>
      </c>
      <c r="I34" s="2888"/>
      <c r="J34" s="2244"/>
      <c r="K34" s="1123"/>
      <c r="L34" s="1093"/>
      <c r="M34" s="1955"/>
      <c r="N34" s="2032"/>
      <c r="O34" s="2682"/>
      <c r="P34" s="2868"/>
      <c r="Q34" s="2891"/>
      <c r="R34" s="1946"/>
      <c r="S34" s="2084"/>
    </row>
    <row r="35" spans="1:19" ht="11.25" customHeight="1">
      <c r="A35" s="2011" t="s">
        <v>20</v>
      </c>
      <c r="B35" s="1912" t="s">
        <v>1306</v>
      </c>
      <c r="C35" s="1896" t="s">
        <v>791</v>
      </c>
      <c r="D35" s="2143" t="s">
        <v>1298</v>
      </c>
      <c r="E35" s="1896" t="s">
        <v>1310</v>
      </c>
      <c r="F35" s="1908" t="s">
        <v>84</v>
      </c>
      <c r="G35" s="1094" t="s">
        <v>91</v>
      </c>
      <c r="H35" s="76">
        <v>7200</v>
      </c>
      <c r="I35" s="2885">
        <f>SUM(J35:N40)</f>
        <v>10000</v>
      </c>
      <c r="J35" s="2033"/>
      <c r="K35" s="1125"/>
      <c r="L35" s="2892" t="s">
        <v>1311</v>
      </c>
      <c r="M35" s="1926">
        <v>10000</v>
      </c>
      <c r="N35" s="1929"/>
      <c r="O35" s="2680">
        <f>SUM(P35:S40)</f>
        <v>0</v>
      </c>
      <c r="P35" s="2889"/>
      <c r="Q35" s="2889"/>
      <c r="R35" s="1944"/>
      <c r="S35" s="2082"/>
    </row>
    <row r="36" spans="1:19" ht="11.25" customHeight="1">
      <c r="A36" s="1910"/>
      <c r="B36" s="1913"/>
      <c r="C36" s="1897"/>
      <c r="D36" s="2144"/>
      <c r="E36" s="1897"/>
      <c r="F36" s="1909"/>
      <c r="G36" s="1095" t="s">
        <v>792</v>
      </c>
      <c r="H36" s="21">
        <v>4800</v>
      </c>
      <c r="I36" s="2886"/>
      <c r="J36" s="2146"/>
      <c r="K36" s="1126"/>
      <c r="L36" s="2893"/>
      <c r="M36" s="1927"/>
      <c r="N36" s="1930"/>
      <c r="O36" s="2681"/>
      <c r="P36" s="2867"/>
      <c r="Q36" s="2867"/>
      <c r="R36" s="1945"/>
      <c r="S36" s="2083"/>
    </row>
    <row r="37" spans="1:19" ht="11.25" customHeight="1">
      <c r="A37" s="1910"/>
      <c r="B37" s="1913"/>
      <c r="C37" s="1897"/>
      <c r="D37" s="2144"/>
      <c r="E37" s="1897"/>
      <c r="F37" s="1909"/>
      <c r="G37" s="1095" t="s">
        <v>927</v>
      </c>
      <c r="H37" s="21">
        <v>28000</v>
      </c>
      <c r="I37" s="2886"/>
      <c r="J37" s="2146"/>
      <c r="K37" s="1126"/>
      <c r="L37" s="2893"/>
      <c r="M37" s="1927"/>
      <c r="N37" s="1930"/>
      <c r="O37" s="2681"/>
      <c r="P37" s="2867"/>
      <c r="Q37" s="2867"/>
      <c r="R37" s="1945"/>
      <c r="S37" s="2083"/>
    </row>
    <row r="38" spans="1:19" ht="11.25" customHeight="1">
      <c r="A38" s="1910"/>
      <c r="B38" s="1913"/>
      <c r="C38" s="1897"/>
      <c r="D38" s="2144"/>
      <c r="E38" s="1897"/>
      <c r="F38" s="1909"/>
      <c r="G38" s="1095" t="s">
        <v>793</v>
      </c>
      <c r="H38" s="21">
        <v>28000</v>
      </c>
      <c r="I38" s="2887"/>
      <c r="J38" s="2243"/>
      <c r="K38" s="1126"/>
      <c r="L38" s="2893"/>
      <c r="M38" s="1927"/>
      <c r="N38" s="1930"/>
      <c r="O38" s="2681"/>
      <c r="P38" s="2867"/>
      <c r="Q38" s="2867"/>
      <c r="R38" s="1945"/>
      <c r="S38" s="2083"/>
    </row>
    <row r="39" spans="1:19" ht="11.25" customHeight="1">
      <c r="A39" s="1910"/>
      <c r="B39" s="1913"/>
      <c r="C39" s="1897"/>
      <c r="D39" s="2144"/>
      <c r="E39" s="1897"/>
      <c r="F39" s="1909"/>
      <c r="G39" s="1095" t="s">
        <v>794</v>
      </c>
      <c r="H39" s="21">
        <v>5000</v>
      </c>
      <c r="I39" s="2887"/>
      <c r="J39" s="2243"/>
      <c r="K39" s="1126"/>
      <c r="L39" s="2893"/>
      <c r="M39" s="1927"/>
      <c r="N39" s="1930"/>
      <c r="O39" s="2681"/>
      <c r="P39" s="2867"/>
      <c r="Q39" s="2867"/>
      <c r="R39" s="1945"/>
      <c r="S39" s="2083"/>
    </row>
    <row r="40" spans="1:19" ht="11.25" customHeight="1">
      <c r="A40" s="1911"/>
      <c r="B40" s="1914"/>
      <c r="C40" s="1898"/>
      <c r="D40" s="2145"/>
      <c r="E40" s="1898"/>
      <c r="F40" s="1915"/>
      <c r="G40" s="1096" t="s">
        <v>31</v>
      </c>
      <c r="H40" s="78">
        <v>7000</v>
      </c>
      <c r="I40" s="2888"/>
      <c r="J40" s="2244"/>
      <c r="K40" s="1127"/>
      <c r="L40" s="2894"/>
      <c r="M40" s="1928"/>
      <c r="N40" s="1931"/>
      <c r="O40" s="2682"/>
      <c r="P40" s="2868"/>
      <c r="Q40" s="2868"/>
      <c r="R40" s="1946"/>
      <c r="S40" s="2084"/>
    </row>
    <row r="41" spans="1:19" ht="11.25" customHeight="1">
      <c r="A41" s="2011" t="s">
        <v>21</v>
      </c>
      <c r="B41" s="1912" t="s">
        <v>1312</v>
      </c>
      <c r="C41" s="1896" t="s">
        <v>799</v>
      </c>
      <c r="D41" s="1972" t="s">
        <v>666</v>
      </c>
      <c r="E41" s="1896" t="s">
        <v>800</v>
      </c>
      <c r="F41" s="1908" t="s">
        <v>532</v>
      </c>
      <c r="G41" s="1094" t="s">
        <v>1106</v>
      </c>
      <c r="H41" s="13">
        <v>29000</v>
      </c>
      <c r="I41" s="1962">
        <f>SUM(J41:N44)</f>
        <v>60000</v>
      </c>
      <c r="J41" s="2053"/>
      <c r="K41" s="1124"/>
      <c r="L41" s="2112">
        <v>40000</v>
      </c>
      <c r="M41" s="1926">
        <v>15000</v>
      </c>
      <c r="N41" s="1929">
        <v>5000</v>
      </c>
      <c r="O41" s="2680">
        <f>SUM(P41:S44)</f>
        <v>0</v>
      </c>
      <c r="P41" s="2869"/>
      <c r="Q41" s="2869"/>
      <c r="R41" s="1944"/>
      <c r="S41" s="2082"/>
    </row>
    <row r="42" spans="1:19" ht="11.25" customHeight="1">
      <c r="A42" s="1910"/>
      <c r="B42" s="1913"/>
      <c r="C42" s="1897"/>
      <c r="D42" s="1973"/>
      <c r="E42" s="1897"/>
      <c r="F42" s="1909"/>
      <c r="G42" s="1095" t="s">
        <v>796</v>
      </c>
      <c r="H42" s="8">
        <v>6000</v>
      </c>
      <c r="I42" s="1963"/>
      <c r="J42" s="2054"/>
      <c r="K42" s="1122"/>
      <c r="L42" s="2113"/>
      <c r="M42" s="1927"/>
      <c r="N42" s="1930"/>
      <c r="O42" s="2681"/>
      <c r="P42" s="2870"/>
      <c r="Q42" s="2870"/>
      <c r="R42" s="1945"/>
      <c r="S42" s="2083"/>
    </row>
    <row r="43" spans="1:19" ht="11.25" customHeight="1">
      <c r="A43" s="1910"/>
      <c r="B43" s="1913"/>
      <c r="C43" s="1897"/>
      <c r="D43" s="1973"/>
      <c r="E43" s="1897"/>
      <c r="F43" s="1909"/>
      <c r="G43" s="1095" t="s">
        <v>801</v>
      </c>
      <c r="H43" s="8">
        <v>65000</v>
      </c>
      <c r="I43" s="1963"/>
      <c r="J43" s="2054"/>
      <c r="K43" s="1122"/>
      <c r="L43" s="2113"/>
      <c r="M43" s="1927"/>
      <c r="N43" s="1930"/>
      <c r="O43" s="2681"/>
      <c r="P43" s="2870"/>
      <c r="Q43" s="2870"/>
      <c r="R43" s="1945"/>
      <c r="S43" s="2083"/>
    </row>
    <row r="44" spans="1:19" ht="11.25" customHeight="1">
      <c r="A44" s="1911"/>
      <c r="B44" s="1914"/>
      <c r="C44" s="1898"/>
      <c r="D44" s="1974"/>
      <c r="E44" s="1898"/>
      <c r="F44" s="1915"/>
      <c r="G44" s="1096" t="s">
        <v>929</v>
      </c>
      <c r="H44" s="11">
        <v>30000</v>
      </c>
      <c r="I44" s="1964"/>
      <c r="J44" s="2055"/>
      <c r="K44" s="1123"/>
      <c r="L44" s="2114"/>
      <c r="M44" s="1928"/>
      <c r="N44" s="1931"/>
      <c r="O44" s="2682"/>
      <c r="P44" s="2871"/>
      <c r="Q44" s="2871"/>
      <c r="R44" s="1946"/>
      <c r="S44" s="2084"/>
    </row>
    <row r="45" spans="1:19" ht="11.25" customHeight="1">
      <c r="A45" s="2872" t="s">
        <v>22</v>
      </c>
      <c r="B45" s="2898" t="s">
        <v>805</v>
      </c>
      <c r="C45" s="1896" t="s">
        <v>799</v>
      </c>
      <c r="D45" s="2901" t="s">
        <v>1082</v>
      </c>
      <c r="E45" s="2376" t="s">
        <v>806</v>
      </c>
      <c r="F45" s="2903" t="s">
        <v>659</v>
      </c>
      <c r="G45" s="1097" t="s">
        <v>645</v>
      </c>
      <c r="H45" s="2843">
        <v>23000</v>
      </c>
      <c r="I45" s="2885">
        <f>SUM(J45:N48)</f>
        <v>23000</v>
      </c>
      <c r="J45" s="2033">
        <v>17000</v>
      </c>
      <c r="K45" s="1125"/>
      <c r="L45" s="2112"/>
      <c r="M45" s="1926">
        <v>2000</v>
      </c>
      <c r="N45" s="1929">
        <v>4000</v>
      </c>
      <c r="O45" s="2680">
        <f>SUM(P45:S48)</f>
        <v>0</v>
      </c>
      <c r="P45" s="2889"/>
      <c r="Q45" s="2889"/>
      <c r="R45" s="1944"/>
      <c r="S45" s="2082"/>
    </row>
    <row r="46" spans="1:19" ht="11.25" customHeight="1">
      <c r="A46" s="2873"/>
      <c r="B46" s="2898"/>
      <c r="C46" s="1897"/>
      <c r="D46" s="2902"/>
      <c r="E46" s="2377"/>
      <c r="F46" s="2903"/>
      <c r="G46" s="1095" t="s">
        <v>590</v>
      </c>
      <c r="H46" s="2844"/>
      <c r="I46" s="2887"/>
      <c r="J46" s="2146"/>
      <c r="K46" s="1126"/>
      <c r="L46" s="2113"/>
      <c r="M46" s="1927"/>
      <c r="N46" s="1930"/>
      <c r="O46" s="2681"/>
      <c r="P46" s="2867"/>
      <c r="Q46" s="2867"/>
      <c r="R46" s="1945"/>
      <c r="S46" s="2083"/>
    </row>
    <row r="47" spans="1:19" ht="11.25" customHeight="1">
      <c r="A47" s="2873"/>
      <c r="B47" s="2898"/>
      <c r="C47" s="1897"/>
      <c r="D47" s="2902"/>
      <c r="E47" s="2377"/>
      <c r="F47" s="2903"/>
      <c r="G47" s="1101" t="s">
        <v>807</v>
      </c>
      <c r="H47" s="2844"/>
      <c r="I47" s="2887"/>
      <c r="J47" s="2146"/>
      <c r="K47" s="1126"/>
      <c r="L47" s="2113"/>
      <c r="M47" s="1927"/>
      <c r="N47" s="1930"/>
      <c r="O47" s="2681"/>
      <c r="P47" s="2867"/>
      <c r="Q47" s="2867"/>
      <c r="R47" s="1945"/>
      <c r="S47" s="2083"/>
    </row>
    <row r="48" spans="1:19" ht="11.25" customHeight="1">
      <c r="A48" s="2874"/>
      <c r="B48" s="2898"/>
      <c r="C48" s="1898"/>
      <c r="D48" s="2902"/>
      <c r="E48" s="2377"/>
      <c r="F48" s="2903"/>
      <c r="G48" s="1099" t="s">
        <v>147</v>
      </c>
      <c r="H48" s="2845"/>
      <c r="I48" s="2888"/>
      <c r="J48" s="2244"/>
      <c r="K48" s="1127"/>
      <c r="L48" s="2114"/>
      <c r="M48" s="1928"/>
      <c r="N48" s="1931"/>
      <c r="O48" s="2682"/>
      <c r="P48" s="2868"/>
      <c r="Q48" s="2868"/>
      <c r="R48" s="1946"/>
      <c r="S48" s="2084"/>
    </row>
    <row r="49" spans="1:19" ht="11.25" customHeight="1">
      <c r="A49" s="2872" t="s">
        <v>23</v>
      </c>
      <c r="B49" s="2898" t="s">
        <v>1083</v>
      </c>
      <c r="C49" s="1896" t="s">
        <v>799</v>
      </c>
      <c r="D49" s="2901" t="s">
        <v>1084</v>
      </c>
      <c r="E49" s="2376" t="s">
        <v>806</v>
      </c>
      <c r="F49" s="2903" t="s">
        <v>1085</v>
      </c>
      <c r="G49" s="1097" t="s">
        <v>645</v>
      </c>
      <c r="H49" s="2843">
        <v>23000</v>
      </c>
      <c r="I49" s="2885">
        <f>SUM(J49:N52)</f>
        <v>23000</v>
      </c>
      <c r="J49" s="2033">
        <v>17000</v>
      </c>
      <c r="K49" s="1125"/>
      <c r="L49" s="1956"/>
      <c r="M49" s="1926">
        <v>2000</v>
      </c>
      <c r="N49" s="1929">
        <v>4000</v>
      </c>
      <c r="O49" s="2680">
        <f>SUM(P49:S52)</f>
        <v>0</v>
      </c>
      <c r="P49" s="2889"/>
      <c r="Q49" s="2889"/>
      <c r="R49" s="1944"/>
      <c r="S49" s="2082"/>
    </row>
    <row r="50" spans="1:19" ht="11.25" customHeight="1">
      <c r="A50" s="2873"/>
      <c r="B50" s="2898"/>
      <c r="C50" s="1897"/>
      <c r="D50" s="2902"/>
      <c r="E50" s="2377"/>
      <c r="F50" s="2903"/>
      <c r="G50" s="1095" t="s">
        <v>590</v>
      </c>
      <c r="H50" s="2844"/>
      <c r="I50" s="2886"/>
      <c r="J50" s="2146"/>
      <c r="K50" s="1126"/>
      <c r="L50" s="1957"/>
      <c r="M50" s="1927"/>
      <c r="N50" s="1930"/>
      <c r="O50" s="2681"/>
      <c r="P50" s="2867"/>
      <c r="Q50" s="2867"/>
      <c r="R50" s="1945"/>
      <c r="S50" s="2083"/>
    </row>
    <row r="51" spans="1:19" ht="11.25" customHeight="1">
      <c r="A51" s="2873"/>
      <c r="B51" s="2898"/>
      <c r="C51" s="1897"/>
      <c r="D51" s="2902"/>
      <c r="E51" s="2377"/>
      <c r="F51" s="2903"/>
      <c r="G51" s="1101" t="s">
        <v>807</v>
      </c>
      <c r="H51" s="2844"/>
      <c r="I51" s="2887"/>
      <c r="J51" s="2146"/>
      <c r="K51" s="1126"/>
      <c r="L51" s="1957"/>
      <c r="M51" s="1927"/>
      <c r="N51" s="1930"/>
      <c r="O51" s="2681"/>
      <c r="P51" s="2867"/>
      <c r="Q51" s="2867"/>
      <c r="R51" s="1945"/>
      <c r="S51" s="2083"/>
    </row>
    <row r="52" spans="1:19" ht="11.25" customHeight="1">
      <c r="A52" s="2874"/>
      <c r="B52" s="2898"/>
      <c r="C52" s="1898"/>
      <c r="D52" s="2902"/>
      <c r="E52" s="2377"/>
      <c r="F52" s="2903"/>
      <c r="G52" s="1099" t="s">
        <v>147</v>
      </c>
      <c r="H52" s="2845"/>
      <c r="I52" s="2888"/>
      <c r="J52" s="2244"/>
      <c r="K52" s="1127"/>
      <c r="L52" s="1958"/>
      <c r="M52" s="1928"/>
      <c r="N52" s="1931"/>
      <c r="O52" s="2682"/>
      <c r="P52" s="2868"/>
      <c r="Q52" s="2868"/>
      <c r="R52" s="1946"/>
      <c r="S52" s="2084"/>
    </row>
    <row r="53" spans="1:19" ht="11.25" customHeight="1">
      <c r="A53" s="2904" t="s">
        <v>1313</v>
      </c>
      <c r="B53" s="2898" t="s">
        <v>1290</v>
      </c>
      <c r="C53" s="1896" t="s">
        <v>799</v>
      </c>
      <c r="D53" s="2901" t="s">
        <v>1086</v>
      </c>
      <c r="E53" s="2376" t="s">
        <v>865</v>
      </c>
      <c r="F53" s="2903" t="s">
        <v>808</v>
      </c>
      <c r="G53" s="1102" t="s">
        <v>804</v>
      </c>
      <c r="H53" s="2840">
        <v>32000</v>
      </c>
      <c r="I53" s="2885">
        <f>SUM(J53:N56)</f>
        <v>32000</v>
      </c>
      <c r="J53" s="2033">
        <v>26000</v>
      </c>
      <c r="K53" s="1125"/>
      <c r="L53" s="1956"/>
      <c r="M53" s="1926"/>
      <c r="N53" s="1929">
        <v>6000</v>
      </c>
      <c r="O53" s="2680">
        <f>SUM(P53:S56)</f>
        <v>0</v>
      </c>
      <c r="P53" s="2889"/>
      <c r="Q53" s="2889"/>
      <c r="R53" s="1944"/>
      <c r="S53" s="2082"/>
    </row>
    <row r="54" spans="1:19" ht="11.25" customHeight="1">
      <c r="A54" s="2905"/>
      <c r="B54" s="2898"/>
      <c r="C54" s="1897"/>
      <c r="D54" s="2902"/>
      <c r="E54" s="2377"/>
      <c r="F54" s="2903"/>
      <c r="G54" s="1100" t="s">
        <v>650</v>
      </c>
      <c r="H54" s="2841"/>
      <c r="I54" s="2886"/>
      <c r="J54" s="2146"/>
      <c r="K54" s="1126"/>
      <c r="L54" s="1957"/>
      <c r="M54" s="1927"/>
      <c r="N54" s="1930"/>
      <c r="O54" s="2681"/>
      <c r="P54" s="2867"/>
      <c r="Q54" s="2867"/>
      <c r="R54" s="1945"/>
      <c r="S54" s="2083"/>
    </row>
    <row r="55" spans="1:19" ht="11.25" customHeight="1">
      <c r="A55" s="2905"/>
      <c r="B55" s="2898"/>
      <c r="C55" s="1897"/>
      <c r="D55" s="2902"/>
      <c r="E55" s="2377"/>
      <c r="F55" s="2903"/>
      <c r="G55" s="1100" t="s">
        <v>147</v>
      </c>
      <c r="H55" s="2841"/>
      <c r="I55" s="2886"/>
      <c r="J55" s="2146"/>
      <c r="K55" s="1126"/>
      <c r="L55" s="1957"/>
      <c r="M55" s="1927"/>
      <c r="N55" s="1930"/>
      <c r="O55" s="2681"/>
      <c r="P55" s="2867"/>
      <c r="Q55" s="2867"/>
      <c r="R55" s="1945"/>
      <c r="S55" s="2083"/>
    </row>
    <row r="56" spans="1:19" ht="11.25" customHeight="1">
      <c r="A56" s="2906"/>
      <c r="B56" s="2898"/>
      <c r="C56" s="1898"/>
      <c r="D56" s="2907"/>
      <c r="E56" s="2378"/>
      <c r="F56" s="2903"/>
      <c r="G56" s="1103" t="s">
        <v>619</v>
      </c>
      <c r="H56" s="2842"/>
      <c r="I56" s="2888"/>
      <c r="J56" s="2244"/>
      <c r="K56" s="1127"/>
      <c r="L56" s="1958"/>
      <c r="M56" s="1928"/>
      <c r="N56" s="1931"/>
      <c r="O56" s="2682"/>
      <c r="P56" s="2868"/>
      <c r="Q56" s="2868"/>
      <c r="R56" s="1946"/>
      <c r="S56" s="2084"/>
    </row>
    <row r="57" spans="1:19" ht="11.25" customHeight="1">
      <c r="A57" s="2872" t="s">
        <v>25</v>
      </c>
      <c r="B57" s="2898" t="s">
        <v>864</v>
      </c>
      <c r="C57" s="1896" t="s">
        <v>799</v>
      </c>
      <c r="D57" s="2901" t="s">
        <v>1087</v>
      </c>
      <c r="E57" s="2376" t="s">
        <v>865</v>
      </c>
      <c r="F57" s="2903" t="s">
        <v>808</v>
      </c>
      <c r="G57" s="1102" t="s">
        <v>804</v>
      </c>
      <c r="H57" s="2840">
        <v>16000</v>
      </c>
      <c r="I57" s="2885">
        <f>SUM(J57:N60)</f>
        <v>16000</v>
      </c>
      <c r="J57" s="2033">
        <v>8000</v>
      </c>
      <c r="K57" s="1125"/>
      <c r="L57" s="1956"/>
      <c r="M57" s="1926">
        <v>5000</v>
      </c>
      <c r="N57" s="1929">
        <v>3000</v>
      </c>
      <c r="O57" s="2680">
        <f>SUM(P57:S60)</f>
        <v>0</v>
      </c>
      <c r="P57" s="2889"/>
      <c r="Q57" s="2889"/>
      <c r="R57" s="1944"/>
      <c r="S57" s="2082"/>
    </row>
    <row r="58" spans="1:19" ht="11.25" customHeight="1">
      <c r="A58" s="2873"/>
      <c r="B58" s="2898"/>
      <c r="C58" s="1897"/>
      <c r="D58" s="2902"/>
      <c r="E58" s="2377"/>
      <c r="F58" s="2903"/>
      <c r="G58" s="1100" t="s">
        <v>650</v>
      </c>
      <c r="H58" s="2841"/>
      <c r="I58" s="2886"/>
      <c r="J58" s="2146"/>
      <c r="K58" s="1126"/>
      <c r="L58" s="1957"/>
      <c r="M58" s="1927"/>
      <c r="N58" s="1930"/>
      <c r="O58" s="2681"/>
      <c r="P58" s="2867"/>
      <c r="Q58" s="2867"/>
      <c r="R58" s="1945"/>
      <c r="S58" s="2083"/>
    </row>
    <row r="59" spans="1:19" ht="11.25" customHeight="1">
      <c r="A59" s="2873"/>
      <c r="B59" s="2898"/>
      <c r="C59" s="1897"/>
      <c r="D59" s="2902"/>
      <c r="E59" s="2377"/>
      <c r="F59" s="2903"/>
      <c r="G59" s="1100" t="s">
        <v>147</v>
      </c>
      <c r="H59" s="2841"/>
      <c r="I59" s="2886"/>
      <c r="J59" s="2146"/>
      <c r="K59" s="1126"/>
      <c r="L59" s="1957"/>
      <c r="M59" s="1927"/>
      <c r="N59" s="1930"/>
      <c r="O59" s="2681"/>
      <c r="P59" s="2867"/>
      <c r="Q59" s="2867"/>
      <c r="R59" s="1945"/>
      <c r="S59" s="2083"/>
    </row>
    <row r="60" spans="1:19" ht="11.25" customHeight="1">
      <c r="A60" s="2874"/>
      <c r="B60" s="2898"/>
      <c r="C60" s="1898"/>
      <c r="D60" s="2907"/>
      <c r="E60" s="2378"/>
      <c r="F60" s="2903"/>
      <c r="G60" s="1103" t="s">
        <v>619</v>
      </c>
      <c r="H60" s="2842"/>
      <c r="I60" s="2888"/>
      <c r="J60" s="2244"/>
      <c r="K60" s="1127"/>
      <c r="L60" s="1958"/>
      <c r="M60" s="1928"/>
      <c r="N60" s="1931"/>
      <c r="O60" s="2682"/>
      <c r="P60" s="2868"/>
      <c r="Q60" s="2868"/>
      <c r="R60" s="1946"/>
      <c r="S60" s="2084"/>
    </row>
    <row r="61" spans="1:19" ht="11.25" customHeight="1">
      <c r="A61" s="2904" t="s">
        <v>1314</v>
      </c>
      <c r="B61" s="2898" t="s">
        <v>1291</v>
      </c>
      <c r="C61" s="1896" t="s">
        <v>799</v>
      </c>
      <c r="D61" s="2289" t="s">
        <v>1088</v>
      </c>
      <c r="E61" s="2376" t="s">
        <v>865</v>
      </c>
      <c r="F61" s="2903" t="s">
        <v>808</v>
      </c>
      <c r="G61" s="1102" t="s">
        <v>804</v>
      </c>
      <c r="H61" s="2840">
        <v>33000</v>
      </c>
      <c r="I61" s="2885">
        <f>SUM(J61:N64)</f>
        <v>33000</v>
      </c>
      <c r="J61" s="2033">
        <v>25000</v>
      </c>
      <c r="K61" s="1125"/>
      <c r="L61" s="1956"/>
      <c r="M61" s="1926">
        <v>1000</v>
      </c>
      <c r="N61" s="1929">
        <v>7000</v>
      </c>
      <c r="O61" s="2680">
        <f>SUM(P61:S64)</f>
        <v>0</v>
      </c>
      <c r="P61" s="2889"/>
      <c r="Q61" s="2889"/>
      <c r="R61" s="1944"/>
      <c r="S61" s="2082"/>
    </row>
    <row r="62" spans="1:19" ht="11.25" customHeight="1">
      <c r="A62" s="2905"/>
      <c r="B62" s="2898"/>
      <c r="C62" s="1897"/>
      <c r="D62" s="2290"/>
      <c r="E62" s="2377"/>
      <c r="F62" s="2903"/>
      <c r="G62" s="1100" t="s">
        <v>650</v>
      </c>
      <c r="H62" s="2841"/>
      <c r="I62" s="2886"/>
      <c r="J62" s="2146"/>
      <c r="K62" s="1126"/>
      <c r="L62" s="1957"/>
      <c r="M62" s="1927"/>
      <c r="N62" s="1930"/>
      <c r="O62" s="2681"/>
      <c r="P62" s="2867"/>
      <c r="Q62" s="2867"/>
      <c r="R62" s="1945"/>
      <c r="S62" s="2083"/>
    </row>
    <row r="63" spans="1:19" ht="11.25" customHeight="1">
      <c r="A63" s="2905"/>
      <c r="B63" s="2898"/>
      <c r="C63" s="1897"/>
      <c r="D63" s="2290"/>
      <c r="E63" s="2377"/>
      <c r="F63" s="2903"/>
      <c r="G63" s="1100" t="s">
        <v>147</v>
      </c>
      <c r="H63" s="2841"/>
      <c r="I63" s="2887"/>
      <c r="J63" s="2146"/>
      <c r="K63" s="1126"/>
      <c r="L63" s="1957"/>
      <c r="M63" s="1927"/>
      <c r="N63" s="1930"/>
      <c r="O63" s="2681"/>
      <c r="P63" s="2867"/>
      <c r="Q63" s="2867"/>
      <c r="R63" s="1945"/>
      <c r="S63" s="2083"/>
    </row>
    <row r="64" spans="1:19" ht="11.25" customHeight="1">
      <c r="A64" s="2906"/>
      <c r="B64" s="2898"/>
      <c r="C64" s="1898"/>
      <c r="D64" s="2291"/>
      <c r="E64" s="2378"/>
      <c r="F64" s="2903"/>
      <c r="G64" s="1103" t="s">
        <v>619</v>
      </c>
      <c r="H64" s="2842"/>
      <c r="I64" s="2888"/>
      <c r="J64" s="2244"/>
      <c r="K64" s="1127"/>
      <c r="L64" s="1958"/>
      <c r="M64" s="1928"/>
      <c r="N64" s="1931"/>
      <c r="O64" s="2682"/>
      <c r="P64" s="2868"/>
      <c r="Q64" s="2868"/>
      <c r="R64" s="1946"/>
      <c r="S64" s="2084"/>
    </row>
    <row r="65" spans="1:19" ht="11.25" customHeight="1">
      <c r="A65" s="2872" t="s">
        <v>30</v>
      </c>
      <c r="B65" s="2898" t="s">
        <v>809</v>
      </c>
      <c r="C65" s="1896" t="s">
        <v>799</v>
      </c>
      <c r="D65" s="2879" t="s">
        <v>1089</v>
      </c>
      <c r="E65" s="2899" t="s">
        <v>651</v>
      </c>
      <c r="F65" s="2899" t="s">
        <v>646</v>
      </c>
      <c r="G65" s="1097" t="s">
        <v>645</v>
      </c>
      <c r="H65" s="2840">
        <v>7000</v>
      </c>
      <c r="I65" s="2885">
        <f>SUM(J65:N67)</f>
        <v>7000</v>
      </c>
      <c r="J65" s="2033">
        <v>1000</v>
      </c>
      <c r="K65" s="1125"/>
      <c r="L65" s="1956"/>
      <c r="M65" s="1926">
        <v>6000</v>
      </c>
      <c r="N65" s="1929"/>
      <c r="O65" s="2680">
        <f>SUM(P65:S67)</f>
        <v>0</v>
      </c>
      <c r="P65" s="2889"/>
      <c r="Q65" s="2889"/>
      <c r="R65" s="1944"/>
      <c r="S65" s="2082"/>
    </row>
    <row r="66" spans="1:19" ht="11.25" customHeight="1">
      <c r="A66" s="2873"/>
      <c r="B66" s="2898"/>
      <c r="C66" s="1897"/>
      <c r="D66" s="2880"/>
      <c r="E66" s="2900"/>
      <c r="F66" s="2900"/>
      <c r="G66" s="1101" t="s">
        <v>810</v>
      </c>
      <c r="H66" s="2841"/>
      <c r="I66" s="2887"/>
      <c r="J66" s="2146"/>
      <c r="K66" s="1126"/>
      <c r="L66" s="1957"/>
      <c r="M66" s="1927"/>
      <c r="N66" s="1930"/>
      <c r="O66" s="2681"/>
      <c r="P66" s="2867"/>
      <c r="Q66" s="2867"/>
      <c r="R66" s="1945"/>
      <c r="S66" s="2083"/>
    </row>
    <row r="67" spans="1:19" ht="11.25" customHeight="1">
      <c r="A67" s="2874"/>
      <c r="B67" s="2898"/>
      <c r="C67" s="1898"/>
      <c r="D67" s="2880"/>
      <c r="E67" s="2900"/>
      <c r="F67" s="2900"/>
      <c r="G67" s="1101" t="s">
        <v>147</v>
      </c>
      <c r="H67" s="2842"/>
      <c r="I67" s="2888"/>
      <c r="J67" s="2244"/>
      <c r="K67" s="1127"/>
      <c r="L67" s="1958"/>
      <c r="M67" s="1928"/>
      <c r="N67" s="1931"/>
      <c r="O67" s="2682"/>
      <c r="P67" s="2868"/>
      <c r="Q67" s="2868"/>
      <c r="R67" s="1946"/>
      <c r="S67" s="2084"/>
    </row>
    <row r="68" spans="1:19" ht="11.25" customHeight="1">
      <c r="A68" s="2872" t="s">
        <v>32</v>
      </c>
      <c r="B68" s="2898" t="s">
        <v>812</v>
      </c>
      <c r="C68" s="1896" t="s">
        <v>799</v>
      </c>
      <c r="D68" s="2879" t="s">
        <v>1090</v>
      </c>
      <c r="E68" s="2899" t="s">
        <v>651</v>
      </c>
      <c r="F68" s="2899" t="s">
        <v>646</v>
      </c>
      <c r="G68" s="1097" t="s">
        <v>645</v>
      </c>
      <c r="H68" s="2840">
        <v>7000</v>
      </c>
      <c r="I68" s="2885">
        <f>SUM(J68:N70)</f>
        <v>7000</v>
      </c>
      <c r="J68" s="2033">
        <v>1000</v>
      </c>
      <c r="K68" s="1125"/>
      <c r="L68" s="1956"/>
      <c r="M68" s="1926">
        <v>6000</v>
      </c>
      <c r="N68" s="1929"/>
      <c r="O68" s="2680">
        <f>SUM(P68:S70)</f>
        <v>0</v>
      </c>
      <c r="P68" s="2889"/>
      <c r="Q68" s="2889"/>
      <c r="R68" s="1944"/>
      <c r="S68" s="2082"/>
    </row>
    <row r="69" spans="1:19" ht="11.25" customHeight="1">
      <c r="A69" s="2873"/>
      <c r="B69" s="2898"/>
      <c r="C69" s="1897"/>
      <c r="D69" s="2880"/>
      <c r="E69" s="2900"/>
      <c r="F69" s="2900"/>
      <c r="G69" s="1101" t="s">
        <v>810</v>
      </c>
      <c r="H69" s="2841"/>
      <c r="I69" s="2887"/>
      <c r="J69" s="2146"/>
      <c r="K69" s="1126"/>
      <c r="L69" s="1957"/>
      <c r="M69" s="1927"/>
      <c r="N69" s="1930"/>
      <c r="O69" s="2681"/>
      <c r="P69" s="2867"/>
      <c r="Q69" s="2867"/>
      <c r="R69" s="1945"/>
      <c r="S69" s="2083"/>
    </row>
    <row r="70" spans="1:19" ht="11.25" customHeight="1">
      <c r="A70" s="2874"/>
      <c r="B70" s="2898"/>
      <c r="C70" s="1898"/>
      <c r="D70" s="2880"/>
      <c r="E70" s="2900"/>
      <c r="F70" s="2900"/>
      <c r="G70" s="1103" t="s">
        <v>147</v>
      </c>
      <c r="H70" s="2842"/>
      <c r="I70" s="2888"/>
      <c r="J70" s="2244"/>
      <c r="K70" s="1127"/>
      <c r="L70" s="1958"/>
      <c r="M70" s="1928"/>
      <c r="N70" s="1931"/>
      <c r="O70" s="2682"/>
      <c r="P70" s="2868"/>
      <c r="Q70" s="2868"/>
      <c r="R70" s="1946"/>
      <c r="S70" s="2084"/>
    </row>
    <row r="71" spans="1:19" ht="11.25" customHeight="1">
      <c r="A71" s="2872" t="s">
        <v>42</v>
      </c>
      <c r="B71" s="2898" t="s">
        <v>802</v>
      </c>
      <c r="C71" s="1896" t="s">
        <v>799</v>
      </c>
      <c r="D71" s="2901" t="s">
        <v>1091</v>
      </c>
      <c r="E71" s="2376" t="s">
        <v>660</v>
      </c>
      <c r="F71" s="2903" t="s">
        <v>661</v>
      </c>
      <c r="G71" s="1095" t="s">
        <v>1081</v>
      </c>
      <c r="H71" s="2841">
        <v>28000</v>
      </c>
      <c r="I71" s="2885">
        <f>SUM(J71:N73)</f>
        <v>28000</v>
      </c>
      <c r="J71" s="2033">
        <v>15000</v>
      </c>
      <c r="K71" s="1125"/>
      <c r="L71" s="1956"/>
      <c r="M71" s="1926">
        <v>8000</v>
      </c>
      <c r="N71" s="1929">
        <v>5000</v>
      </c>
      <c r="O71" s="2680">
        <f>SUM(P71:S73)</f>
        <v>0</v>
      </c>
      <c r="P71" s="2889"/>
      <c r="Q71" s="2889"/>
      <c r="R71" s="1944"/>
      <c r="S71" s="2082"/>
    </row>
    <row r="72" spans="1:19" ht="11.25" customHeight="1">
      <c r="A72" s="2873"/>
      <c r="B72" s="2898"/>
      <c r="C72" s="1897"/>
      <c r="D72" s="2902"/>
      <c r="E72" s="2377"/>
      <c r="F72" s="2903"/>
      <c r="G72" s="1100" t="s">
        <v>147</v>
      </c>
      <c r="H72" s="2841"/>
      <c r="I72" s="2887"/>
      <c r="J72" s="2146"/>
      <c r="K72" s="1126"/>
      <c r="L72" s="1957"/>
      <c r="M72" s="1927"/>
      <c r="N72" s="1930"/>
      <c r="O72" s="2681"/>
      <c r="P72" s="2867"/>
      <c r="Q72" s="2867"/>
      <c r="R72" s="1945"/>
      <c r="S72" s="2083"/>
    </row>
    <row r="73" spans="1:19" ht="11.25" customHeight="1">
      <c r="A73" s="2874"/>
      <c r="B73" s="2898"/>
      <c r="C73" s="1898"/>
      <c r="D73" s="2902"/>
      <c r="E73" s="2377"/>
      <c r="F73" s="2903"/>
      <c r="G73" s="1101" t="s">
        <v>619</v>
      </c>
      <c r="H73" s="2842"/>
      <c r="I73" s="2888"/>
      <c r="J73" s="2244"/>
      <c r="K73" s="1127"/>
      <c r="L73" s="1958"/>
      <c r="M73" s="1928"/>
      <c r="N73" s="1931"/>
      <c r="O73" s="2682"/>
      <c r="P73" s="2868"/>
      <c r="Q73" s="2868"/>
      <c r="R73" s="1946"/>
      <c r="S73" s="2084"/>
    </row>
    <row r="74" spans="1:19" ht="11.25" customHeight="1">
      <c r="A74" s="2872" t="s">
        <v>43</v>
      </c>
      <c r="B74" s="2898" t="s">
        <v>1292</v>
      </c>
      <c r="C74" s="1896" t="s">
        <v>799</v>
      </c>
      <c r="D74" s="2901" t="s">
        <v>1082</v>
      </c>
      <c r="E74" s="2388" t="s">
        <v>1293</v>
      </c>
      <c r="F74" s="2903" t="s">
        <v>1294</v>
      </c>
      <c r="G74" s="1097" t="s">
        <v>645</v>
      </c>
      <c r="H74" s="2840">
        <v>32000</v>
      </c>
      <c r="I74" s="2885">
        <f>SUM(J74:N76)</f>
        <v>32000</v>
      </c>
      <c r="J74" s="2033">
        <v>16000</v>
      </c>
      <c r="K74" s="1125"/>
      <c r="L74" s="1956"/>
      <c r="M74" s="1926">
        <v>10000</v>
      </c>
      <c r="N74" s="1929">
        <v>6000</v>
      </c>
      <c r="O74" s="2680">
        <f>SUM(P74:S76)</f>
        <v>0</v>
      </c>
      <c r="P74" s="2889"/>
      <c r="Q74" s="2889"/>
      <c r="R74" s="1944"/>
      <c r="S74" s="2082"/>
    </row>
    <row r="75" spans="1:19" ht="11.25" customHeight="1">
      <c r="A75" s="2873"/>
      <c r="B75" s="2898"/>
      <c r="C75" s="1897"/>
      <c r="D75" s="2902"/>
      <c r="E75" s="2389"/>
      <c r="F75" s="2903"/>
      <c r="G75" s="1101" t="s">
        <v>814</v>
      </c>
      <c r="H75" s="2841"/>
      <c r="I75" s="2887"/>
      <c r="J75" s="2146"/>
      <c r="K75" s="1126"/>
      <c r="L75" s="1957"/>
      <c r="M75" s="1927"/>
      <c r="N75" s="1930"/>
      <c r="O75" s="2681"/>
      <c r="P75" s="2867"/>
      <c r="Q75" s="2867"/>
      <c r="R75" s="1945"/>
      <c r="S75" s="2083"/>
    </row>
    <row r="76" spans="1:19" ht="11.25" customHeight="1">
      <c r="A76" s="2874"/>
      <c r="B76" s="2898"/>
      <c r="C76" s="1898"/>
      <c r="D76" s="2902"/>
      <c r="E76" s="2389"/>
      <c r="F76" s="2903"/>
      <c r="G76" s="1103" t="s">
        <v>147</v>
      </c>
      <c r="H76" s="2842"/>
      <c r="I76" s="2888"/>
      <c r="J76" s="2244"/>
      <c r="K76" s="1127"/>
      <c r="L76" s="1958"/>
      <c r="M76" s="1928"/>
      <c r="N76" s="1931"/>
      <c r="O76" s="2682"/>
      <c r="P76" s="2868"/>
      <c r="Q76" s="2868"/>
      <c r="R76" s="1946"/>
      <c r="S76" s="2084"/>
    </row>
    <row r="77" spans="1:19" ht="11.25" customHeight="1">
      <c r="A77" s="2875" t="s">
        <v>44</v>
      </c>
      <c r="B77" s="2898" t="s">
        <v>818</v>
      </c>
      <c r="C77" s="1896" t="s">
        <v>819</v>
      </c>
      <c r="D77" s="2901" t="s">
        <v>1072</v>
      </c>
      <c r="E77" s="2293" t="s">
        <v>820</v>
      </c>
      <c r="F77" s="2911" t="s">
        <v>821</v>
      </c>
      <c r="G77" s="1095" t="s">
        <v>822</v>
      </c>
      <c r="H77" s="2840">
        <v>8000</v>
      </c>
      <c r="I77" s="2885">
        <f>SUM(J77:N79)</f>
        <v>8000</v>
      </c>
      <c r="J77" s="2033">
        <v>4000</v>
      </c>
      <c r="K77" s="1125"/>
      <c r="L77" s="1956"/>
      <c r="M77" s="1926">
        <v>2000</v>
      </c>
      <c r="N77" s="1929">
        <v>2000</v>
      </c>
      <c r="O77" s="2680">
        <f>SUM(P77:S79)</f>
        <v>0</v>
      </c>
      <c r="P77" s="2889"/>
      <c r="Q77" s="2889"/>
      <c r="R77" s="1944"/>
      <c r="S77" s="2082"/>
    </row>
    <row r="78" spans="1:19" ht="11.25" customHeight="1">
      <c r="A78" s="2876"/>
      <c r="B78" s="2898"/>
      <c r="C78" s="1897"/>
      <c r="D78" s="2902"/>
      <c r="E78" s="2294"/>
      <c r="F78" s="2911"/>
      <c r="G78" s="1095" t="s">
        <v>645</v>
      </c>
      <c r="H78" s="2841"/>
      <c r="I78" s="2886"/>
      <c r="J78" s="2146"/>
      <c r="K78" s="1126"/>
      <c r="L78" s="1957"/>
      <c r="M78" s="1927"/>
      <c r="N78" s="1930"/>
      <c r="O78" s="2681"/>
      <c r="P78" s="2867"/>
      <c r="Q78" s="2867"/>
      <c r="R78" s="1945"/>
      <c r="S78" s="2083"/>
    </row>
    <row r="79" spans="1:19" ht="11.25" customHeight="1">
      <c r="A79" s="2876"/>
      <c r="B79" s="2898"/>
      <c r="C79" s="1897"/>
      <c r="D79" s="2902"/>
      <c r="E79" s="2294"/>
      <c r="F79" s="2911"/>
      <c r="G79" s="1100" t="s">
        <v>147</v>
      </c>
      <c r="H79" s="2841"/>
      <c r="I79" s="2887"/>
      <c r="J79" s="2243"/>
      <c r="K79" s="1126"/>
      <c r="L79" s="1957"/>
      <c r="M79" s="1927"/>
      <c r="N79" s="1930"/>
      <c r="O79" s="2681"/>
      <c r="P79" s="2867"/>
      <c r="Q79" s="2867"/>
      <c r="R79" s="1945"/>
      <c r="S79" s="2083"/>
    </row>
    <row r="80" spans="1:19" ht="11.25" customHeight="1">
      <c r="A80" s="2875" t="s">
        <v>45</v>
      </c>
      <c r="B80" s="2898" t="s">
        <v>823</v>
      </c>
      <c r="C80" s="1896" t="s">
        <v>819</v>
      </c>
      <c r="D80" s="2901" t="s">
        <v>112</v>
      </c>
      <c r="E80" s="2293" t="s">
        <v>824</v>
      </c>
      <c r="F80" s="2911" t="s">
        <v>825</v>
      </c>
      <c r="G80" s="1097" t="s">
        <v>826</v>
      </c>
      <c r="H80" s="2843">
        <v>30000</v>
      </c>
      <c r="I80" s="1962">
        <f>SUM(J80:N83)</f>
        <v>30000</v>
      </c>
      <c r="J80" s="2033">
        <v>14000</v>
      </c>
      <c r="K80" s="1124"/>
      <c r="L80" s="1091"/>
      <c r="M80" s="1953">
        <v>10000</v>
      </c>
      <c r="N80" s="2030">
        <v>6000</v>
      </c>
      <c r="O80" s="2680">
        <f>SUM(P80:S83)</f>
        <v>0</v>
      </c>
      <c r="P80" s="2869"/>
      <c r="Q80" s="2869"/>
      <c r="R80" s="1941"/>
      <c r="S80" s="1938"/>
    </row>
    <row r="81" spans="1:19" ht="11.25" customHeight="1">
      <c r="A81" s="2876"/>
      <c r="B81" s="2898"/>
      <c r="C81" s="1897"/>
      <c r="D81" s="2902"/>
      <c r="E81" s="2294"/>
      <c r="F81" s="2911"/>
      <c r="G81" s="1098" t="s">
        <v>789</v>
      </c>
      <c r="H81" s="2844"/>
      <c r="I81" s="1963"/>
      <c r="J81" s="2146"/>
      <c r="K81" s="1122"/>
      <c r="L81" s="1092"/>
      <c r="M81" s="1954"/>
      <c r="N81" s="2031"/>
      <c r="O81" s="2681"/>
      <c r="P81" s="2870"/>
      <c r="Q81" s="2870"/>
      <c r="R81" s="1942"/>
      <c r="S81" s="1939"/>
    </row>
    <row r="82" spans="1:19" ht="11.25" customHeight="1">
      <c r="A82" s="2876"/>
      <c r="B82" s="2898"/>
      <c r="C82" s="1897"/>
      <c r="D82" s="2902"/>
      <c r="E82" s="2294"/>
      <c r="F82" s="2911"/>
      <c r="G82" s="1101" t="s">
        <v>117</v>
      </c>
      <c r="H82" s="2844"/>
      <c r="I82" s="1963"/>
      <c r="J82" s="2243"/>
      <c r="K82" s="1122"/>
      <c r="L82" s="1092"/>
      <c r="M82" s="1954"/>
      <c r="N82" s="2031"/>
      <c r="O82" s="2681"/>
      <c r="P82" s="2870"/>
      <c r="Q82" s="2870"/>
      <c r="R82" s="1942"/>
      <c r="S82" s="1939"/>
    </row>
    <row r="83" spans="1:19" ht="11.25" customHeight="1">
      <c r="A83" s="2877"/>
      <c r="B83" s="2898"/>
      <c r="C83" s="1898"/>
      <c r="D83" s="2902"/>
      <c r="E83" s="2294"/>
      <c r="F83" s="2911"/>
      <c r="G83" s="1104" t="s">
        <v>147</v>
      </c>
      <c r="H83" s="2845"/>
      <c r="I83" s="1964"/>
      <c r="J83" s="2244"/>
      <c r="K83" s="1123"/>
      <c r="L83" s="1093"/>
      <c r="M83" s="1955"/>
      <c r="N83" s="2032"/>
      <c r="O83" s="2682"/>
      <c r="P83" s="2871"/>
      <c r="Q83" s="2871"/>
      <c r="R83" s="1943"/>
      <c r="S83" s="1940"/>
    </row>
    <row r="84" spans="1:19" ht="11.25" customHeight="1">
      <c r="A84" s="2875" t="s">
        <v>46</v>
      </c>
      <c r="B84" s="2898" t="s">
        <v>1077</v>
      </c>
      <c r="C84" s="1896" t="s">
        <v>819</v>
      </c>
      <c r="D84" s="2879" t="s">
        <v>1084</v>
      </c>
      <c r="E84" s="2882" t="s">
        <v>1078</v>
      </c>
      <c r="F84" s="2882" t="s">
        <v>531</v>
      </c>
      <c r="G84" s="1097" t="s">
        <v>589</v>
      </c>
      <c r="H84" s="2840">
        <v>20000</v>
      </c>
      <c r="I84" s="1962">
        <f>SUM(J84:N87)</f>
        <v>20000</v>
      </c>
      <c r="J84" s="2033">
        <v>7000</v>
      </c>
      <c r="K84" s="1124"/>
      <c r="L84" s="1091"/>
      <c r="M84" s="1953">
        <v>8000</v>
      </c>
      <c r="N84" s="2030">
        <v>5000</v>
      </c>
      <c r="O84" s="2680">
        <f>SUM(P84:S87)</f>
        <v>0</v>
      </c>
      <c r="P84" s="2912"/>
      <c r="Q84" s="2869"/>
      <c r="R84" s="1941"/>
      <c r="S84" s="1938"/>
    </row>
    <row r="85" spans="1:19" ht="11.25" customHeight="1">
      <c r="A85" s="2876"/>
      <c r="B85" s="2898"/>
      <c r="C85" s="1897"/>
      <c r="D85" s="2880"/>
      <c r="E85" s="2883"/>
      <c r="F85" s="2883"/>
      <c r="G85" s="1098" t="s">
        <v>1108</v>
      </c>
      <c r="H85" s="2841"/>
      <c r="I85" s="1963"/>
      <c r="J85" s="2146"/>
      <c r="K85" s="1122"/>
      <c r="L85" s="1092"/>
      <c r="M85" s="1954"/>
      <c r="N85" s="2031"/>
      <c r="O85" s="2681"/>
      <c r="P85" s="2912"/>
      <c r="Q85" s="2870"/>
      <c r="R85" s="1942"/>
      <c r="S85" s="1939"/>
    </row>
    <row r="86" spans="1:19" ht="11.25" customHeight="1">
      <c r="A86" s="2876"/>
      <c r="B86" s="2898"/>
      <c r="C86" s="1897"/>
      <c r="D86" s="2880"/>
      <c r="E86" s="2883"/>
      <c r="F86" s="2883"/>
      <c r="G86" s="1101" t="s">
        <v>117</v>
      </c>
      <c r="H86" s="2841"/>
      <c r="I86" s="1963"/>
      <c r="J86" s="2243"/>
      <c r="K86" s="1122"/>
      <c r="L86" s="1092"/>
      <c r="M86" s="1954"/>
      <c r="N86" s="2031"/>
      <c r="O86" s="2681"/>
      <c r="P86" s="2912"/>
      <c r="Q86" s="2870"/>
      <c r="R86" s="1942"/>
      <c r="S86" s="1939"/>
    </row>
    <row r="87" spans="1:19" ht="11.25" customHeight="1">
      <c r="A87" s="2877"/>
      <c r="B87" s="2898"/>
      <c r="C87" s="1898"/>
      <c r="D87" s="2881"/>
      <c r="E87" s="2884"/>
      <c r="F87" s="2884"/>
      <c r="G87" s="1101" t="s">
        <v>620</v>
      </c>
      <c r="H87" s="2842"/>
      <c r="I87" s="1964"/>
      <c r="J87" s="2244"/>
      <c r="K87" s="1123"/>
      <c r="L87" s="1093"/>
      <c r="M87" s="1955"/>
      <c r="N87" s="2032"/>
      <c r="O87" s="2682"/>
      <c r="P87" s="2913"/>
      <c r="Q87" s="2871"/>
      <c r="R87" s="1943"/>
      <c r="S87" s="1940"/>
    </row>
    <row r="88" spans="1:19" ht="11.25" customHeight="1">
      <c r="A88" s="2875" t="s">
        <v>47</v>
      </c>
      <c r="B88" s="2898" t="s">
        <v>827</v>
      </c>
      <c r="C88" s="1896" t="s">
        <v>819</v>
      </c>
      <c r="D88" s="2879" t="s">
        <v>1170</v>
      </c>
      <c r="E88" s="2882" t="s">
        <v>828</v>
      </c>
      <c r="F88" s="2882" t="s">
        <v>829</v>
      </c>
      <c r="G88" s="1097" t="s">
        <v>589</v>
      </c>
      <c r="H88" s="2840">
        <v>31000</v>
      </c>
      <c r="I88" s="1975">
        <f>SUM(J88:N91)</f>
        <v>31000</v>
      </c>
      <c r="J88" s="2033">
        <v>26000</v>
      </c>
      <c r="K88" s="1124"/>
      <c r="L88" s="1091"/>
      <c r="M88" s="1953">
        <v>5000</v>
      </c>
      <c r="N88" s="2030"/>
      <c r="O88" s="2680">
        <f>SUM(P88:S91)</f>
        <v>0</v>
      </c>
      <c r="P88" s="2869"/>
      <c r="Q88" s="2869"/>
      <c r="R88" s="1941"/>
      <c r="S88" s="1938"/>
    </row>
    <row r="89" spans="1:19" ht="11.25" customHeight="1">
      <c r="A89" s="2876"/>
      <c r="B89" s="2898"/>
      <c r="C89" s="1897"/>
      <c r="D89" s="2880"/>
      <c r="E89" s="2883"/>
      <c r="F89" s="2883"/>
      <c r="G89" s="1098" t="s">
        <v>1108</v>
      </c>
      <c r="H89" s="2841"/>
      <c r="I89" s="1976"/>
      <c r="J89" s="2146"/>
      <c r="K89" s="1122"/>
      <c r="L89" s="1092"/>
      <c r="M89" s="1954"/>
      <c r="N89" s="2031"/>
      <c r="O89" s="2681"/>
      <c r="P89" s="2870"/>
      <c r="Q89" s="2870"/>
      <c r="R89" s="1942"/>
      <c r="S89" s="1939"/>
    </row>
    <row r="90" spans="1:19" ht="11.25" customHeight="1">
      <c r="A90" s="2876"/>
      <c r="B90" s="2898"/>
      <c r="C90" s="1897"/>
      <c r="D90" s="2880"/>
      <c r="E90" s="2883"/>
      <c r="F90" s="2883"/>
      <c r="G90" s="1101" t="s">
        <v>117</v>
      </c>
      <c r="H90" s="2841"/>
      <c r="I90" s="1976"/>
      <c r="J90" s="2243"/>
      <c r="K90" s="1122"/>
      <c r="L90" s="1092"/>
      <c r="M90" s="1954"/>
      <c r="N90" s="2031"/>
      <c r="O90" s="2681"/>
      <c r="P90" s="2870"/>
      <c r="Q90" s="2870"/>
      <c r="R90" s="1942"/>
      <c r="S90" s="1939"/>
    </row>
    <row r="91" spans="1:19" ht="11.25" customHeight="1">
      <c r="A91" s="2877"/>
      <c r="B91" s="2898"/>
      <c r="C91" s="1898"/>
      <c r="D91" s="2880"/>
      <c r="E91" s="2883"/>
      <c r="F91" s="2883"/>
      <c r="G91" s="1103" t="s">
        <v>620</v>
      </c>
      <c r="H91" s="2842"/>
      <c r="I91" s="1977"/>
      <c r="J91" s="2244"/>
      <c r="K91" s="1122"/>
      <c r="L91" s="1093"/>
      <c r="M91" s="1954"/>
      <c r="N91" s="2031"/>
      <c r="O91" s="2682"/>
      <c r="P91" s="2871"/>
      <c r="Q91" s="2871"/>
      <c r="R91" s="1943"/>
      <c r="S91" s="1940"/>
    </row>
    <row r="92" spans="1:19" ht="11.25" customHeight="1">
      <c r="A92" s="2875" t="s">
        <v>48</v>
      </c>
      <c r="B92" s="2878" t="s">
        <v>830</v>
      </c>
      <c r="C92" s="1896" t="s">
        <v>819</v>
      </c>
      <c r="D92" s="2879" t="s">
        <v>1315</v>
      </c>
      <c r="E92" s="2882" t="s">
        <v>831</v>
      </c>
      <c r="F92" s="2882" t="s">
        <v>687</v>
      </c>
      <c r="G92" s="1095" t="s">
        <v>832</v>
      </c>
      <c r="H92" s="2840">
        <v>17000</v>
      </c>
      <c r="I92" s="1975">
        <f>SUM(J92:N95)</f>
        <v>17000</v>
      </c>
      <c r="J92" s="2033">
        <v>9000</v>
      </c>
      <c r="K92" s="1124"/>
      <c r="L92" s="1091"/>
      <c r="M92" s="1953">
        <v>6000</v>
      </c>
      <c r="N92" s="2030">
        <v>2000</v>
      </c>
      <c r="O92" s="2680">
        <f>SUM(P92:S95)</f>
        <v>0</v>
      </c>
      <c r="P92" s="2869"/>
      <c r="Q92" s="2869"/>
      <c r="R92" s="1941"/>
      <c r="S92" s="1938"/>
    </row>
    <row r="93" spans="1:19" ht="11.25" customHeight="1">
      <c r="A93" s="2876"/>
      <c r="B93" s="2878"/>
      <c r="C93" s="1897"/>
      <c r="D93" s="2880"/>
      <c r="E93" s="2883"/>
      <c r="F93" s="2883"/>
      <c r="G93" s="1095" t="s">
        <v>833</v>
      </c>
      <c r="H93" s="2841"/>
      <c r="I93" s="1976"/>
      <c r="J93" s="2146"/>
      <c r="K93" s="1122"/>
      <c r="L93" s="1092"/>
      <c r="M93" s="1954"/>
      <c r="N93" s="2031"/>
      <c r="O93" s="2681"/>
      <c r="P93" s="2870"/>
      <c r="Q93" s="2870"/>
      <c r="R93" s="1942"/>
      <c r="S93" s="1939"/>
    </row>
    <row r="94" spans="1:19" ht="11.25" customHeight="1">
      <c r="A94" s="2876"/>
      <c r="B94" s="2878"/>
      <c r="C94" s="1897"/>
      <c r="D94" s="2880"/>
      <c r="E94" s="2883"/>
      <c r="F94" s="2883"/>
      <c r="G94" s="1101" t="s">
        <v>620</v>
      </c>
      <c r="H94" s="2841"/>
      <c r="I94" s="1976"/>
      <c r="J94" s="2243"/>
      <c r="K94" s="1122"/>
      <c r="L94" s="1092"/>
      <c r="M94" s="1954"/>
      <c r="N94" s="2031"/>
      <c r="O94" s="2681"/>
      <c r="P94" s="2870"/>
      <c r="Q94" s="2870"/>
      <c r="R94" s="1942"/>
      <c r="S94" s="1939"/>
    </row>
    <row r="95" spans="1:19" ht="11.25" customHeight="1">
      <c r="A95" s="2877"/>
      <c r="B95" s="2878"/>
      <c r="C95" s="1898"/>
      <c r="D95" s="2881"/>
      <c r="E95" s="2884"/>
      <c r="F95" s="2884"/>
      <c r="G95" s="1103" t="s">
        <v>834</v>
      </c>
      <c r="H95" s="2842"/>
      <c r="I95" s="1977"/>
      <c r="J95" s="2244"/>
      <c r="K95" s="1123"/>
      <c r="L95" s="1093"/>
      <c r="M95" s="1955"/>
      <c r="N95" s="2032"/>
      <c r="O95" s="2682"/>
      <c r="P95" s="2871"/>
      <c r="Q95" s="2871"/>
      <c r="R95" s="1943"/>
      <c r="S95" s="1940"/>
    </row>
    <row r="96" spans="1:19" ht="11.25" customHeight="1">
      <c r="A96" s="2875" t="s">
        <v>116</v>
      </c>
      <c r="B96" s="2878" t="s">
        <v>867</v>
      </c>
      <c r="C96" s="1896" t="s">
        <v>819</v>
      </c>
      <c r="D96" s="2879" t="s">
        <v>1155</v>
      </c>
      <c r="E96" s="2882" t="s">
        <v>831</v>
      </c>
      <c r="F96" s="2882" t="s">
        <v>667</v>
      </c>
      <c r="G96" s="1094" t="s">
        <v>832</v>
      </c>
      <c r="H96" s="2840">
        <v>20000</v>
      </c>
      <c r="I96" s="1962">
        <f>SUM(J96:N99)</f>
        <v>20000</v>
      </c>
      <c r="J96" s="2033">
        <v>17000</v>
      </c>
      <c r="K96" s="1124"/>
      <c r="L96" s="1091"/>
      <c r="M96" s="1953"/>
      <c r="N96" s="2030">
        <v>3000</v>
      </c>
      <c r="O96" s="2680">
        <f>SUM(P96:S99)</f>
        <v>0</v>
      </c>
      <c r="P96" s="2869"/>
      <c r="Q96" s="2869"/>
      <c r="R96" s="1941"/>
      <c r="S96" s="1938"/>
    </row>
    <row r="97" spans="1:19" ht="11.25" customHeight="1">
      <c r="A97" s="2876"/>
      <c r="B97" s="2878"/>
      <c r="C97" s="1897"/>
      <c r="D97" s="2880"/>
      <c r="E97" s="2883"/>
      <c r="F97" s="2883"/>
      <c r="G97" s="1095" t="s">
        <v>833</v>
      </c>
      <c r="H97" s="2841"/>
      <c r="I97" s="1963"/>
      <c r="J97" s="2146"/>
      <c r="K97" s="1122"/>
      <c r="L97" s="1092"/>
      <c r="M97" s="1954"/>
      <c r="N97" s="2031"/>
      <c r="O97" s="2681"/>
      <c r="P97" s="2870"/>
      <c r="Q97" s="2870"/>
      <c r="R97" s="1942"/>
      <c r="S97" s="1939"/>
    </row>
    <row r="98" spans="1:19" ht="11.25" customHeight="1">
      <c r="A98" s="2876"/>
      <c r="B98" s="2878"/>
      <c r="C98" s="1897"/>
      <c r="D98" s="2880"/>
      <c r="E98" s="2883"/>
      <c r="F98" s="2883"/>
      <c r="G98" s="1101" t="s">
        <v>620</v>
      </c>
      <c r="H98" s="2841"/>
      <c r="I98" s="1963"/>
      <c r="J98" s="2243"/>
      <c r="K98" s="1122"/>
      <c r="L98" s="1092"/>
      <c r="M98" s="1954"/>
      <c r="N98" s="2031"/>
      <c r="O98" s="2681"/>
      <c r="P98" s="2870"/>
      <c r="Q98" s="2870"/>
      <c r="R98" s="1942"/>
      <c r="S98" s="1939"/>
    </row>
    <row r="99" spans="1:19" ht="11.25" customHeight="1">
      <c r="A99" s="2877"/>
      <c r="B99" s="2878"/>
      <c r="C99" s="1898"/>
      <c r="D99" s="2881"/>
      <c r="E99" s="2884"/>
      <c r="F99" s="2884"/>
      <c r="G99" s="1103" t="s">
        <v>834</v>
      </c>
      <c r="H99" s="2842"/>
      <c r="I99" s="1964"/>
      <c r="J99" s="2244"/>
      <c r="K99" s="1123"/>
      <c r="L99" s="1093"/>
      <c r="M99" s="1955"/>
      <c r="N99" s="2032"/>
      <c r="O99" s="2682"/>
      <c r="P99" s="2871"/>
      <c r="Q99" s="2871"/>
      <c r="R99" s="1943"/>
      <c r="S99" s="1940"/>
    </row>
    <row r="100" spans="1:19" ht="11.25" customHeight="1">
      <c r="A100" s="2875" t="s">
        <v>113</v>
      </c>
      <c r="B100" s="2878" t="s">
        <v>1316</v>
      </c>
      <c r="C100" s="1896" t="s">
        <v>819</v>
      </c>
      <c r="D100" s="2879" t="s">
        <v>144</v>
      </c>
      <c r="E100" s="2882" t="s">
        <v>1317</v>
      </c>
      <c r="F100" s="2882" t="s">
        <v>1318</v>
      </c>
      <c r="G100" s="1094" t="s">
        <v>832</v>
      </c>
      <c r="H100" s="2840">
        <v>21000</v>
      </c>
      <c r="I100" s="1962">
        <f>SUM(J100:N103)</f>
        <v>21000</v>
      </c>
      <c r="J100" s="2033">
        <v>14000</v>
      </c>
      <c r="K100" s="1124"/>
      <c r="L100" s="1091"/>
      <c r="M100" s="1953">
        <v>3000</v>
      </c>
      <c r="N100" s="2030">
        <v>4000</v>
      </c>
      <c r="O100" s="2680">
        <f>SUM(P100:S103)</f>
        <v>0</v>
      </c>
      <c r="P100" s="2869"/>
      <c r="Q100" s="2869"/>
      <c r="R100" s="1941"/>
      <c r="S100" s="1938"/>
    </row>
    <row r="101" spans="1:19" ht="11.25" customHeight="1">
      <c r="A101" s="2876"/>
      <c r="B101" s="2878"/>
      <c r="C101" s="1897"/>
      <c r="D101" s="2880"/>
      <c r="E101" s="2883"/>
      <c r="F101" s="2883"/>
      <c r="G101" s="1095" t="s">
        <v>833</v>
      </c>
      <c r="H101" s="2841"/>
      <c r="I101" s="1963"/>
      <c r="J101" s="2146"/>
      <c r="K101" s="1122"/>
      <c r="L101" s="1092"/>
      <c r="M101" s="1954"/>
      <c r="N101" s="2031"/>
      <c r="O101" s="2681"/>
      <c r="P101" s="2870"/>
      <c r="Q101" s="2870"/>
      <c r="R101" s="1942"/>
      <c r="S101" s="1939"/>
    </row>
    <row r="102" spans="1:19" ht="11.25" customHeight="1">
      <c r="A102" s="2876"/>
      <c r="B102" s="2878"/>
      <c r="C102" s="1897"/>
      <c r="D102" s="2880"/>
      <c r="E102" s="2883"/>
      <c r="F102" s="2883"/>
      <c r="G102" s="1101" t="s">
        <v>620</v>
      </c>
      <c r="H102" s="2841"/>
      <c r="I102" s="1963"/>
      <c r="J102" s="2243"/>
      <c r="K102" s="1122"/>
      <c r="L102" s="1092"/>
      <c r="M102" s="1954"/>
      <c r="N102" s="2031"/>
      <c r="O102" s="2681"/>
      <c r="P102" s="2870"/>
      <c r="Q102" s="2870"/>
      <c r="R102" s="1942"/>
      <c r="S102" s="1939"/>
    </row>
    <row r="103" spans="1:19" ht="11.25" customHeight="1">
      <c r="A103" s="2877"/>
      <c r="B103" s="2878"/>
      <c r="C103" s="1898"/>
      <c r="D103" s="2881"/>
      <c r="E103" s="2884"/>
      <c r="F103" s="2884"/>
      <c r="G103" s="1103" t="s">
        <v>834</v>
      </c>
      <c r="H103" s="2842"/>
      <c r="I103" s="1964"/>
      <c r="J103" s="2244"/>
      <c r="K103" s="1123"/>
      <c r="L103" s="1093"/>
      <c r="M103" s="1955"/>
      <c r="N103" s="2032"/>
      <c r="O103" s="2682"/>
      <c r="P103" s="2871"/>
      <c r="Q103" s="2871"/>
      <c r="R103" s="1943"/>
      <c r="S103" s="1940"/>
    </row>
    <row r="104" spans="1:19" ht="11.25" customHeight="1">
      <c r="A104" s="2875" t="s">
        <v>811</v>
      </c>
      <c r="B104" s="2878" t="s">
        <v>1079</v>
      </c>
      <c r="C104" s="1896" t="s">
        <v>819</v>
      </c>
      <c r="D104" s="2879" t="s">
        <v>666</v>
      </c>
      <c r="E104" s="2882" t="s">
        <v>800</v>
      </c>
      <c r="F104" s="2882" t="s">
        <v>532</v>
      </c>
      <c r="G104" s="1094" t="s">
        <v>832</v>
      </c>
      <c r="H104" s="2840">
        <v>14000</v>
      </c>
      <c r="I104" s="1962">
        <f>SUM(J104:N107)</f>
        <v>14100</v>
      </c>
      <c r="J104" s="2033">
        <v>9000</v>
      </c>
      <c r="K104" s="1124"/>
      <c r="L104" s="1091"/>
      <c r="M104" s="1953">
        <v>5100</v>
      </c>
      <c r="N104" s="2030"/>
      <c r="O104" s="2680">
        <f>SUM(P104:S107)</f>
        <v>0</v>
      </c>
      <c r="P104" s="2869"/>
      <c r="Q104" s="2869"/>
      <c r="R104" s="1941"/>
      <c r="S104" s="1938"/>
    </row>
    <row r="105" spans="1:19" ht="11.25" customHeight="1">
      <c r="A105" s="2876"/>
      <c r="B105" s="2878"/>
      <c r="C105" s="1897"/>
      <c r="D105" s="2880"/>
      <c r="E105" s="2883"/>
      <c r="F105" s="2883"/>
      <c r="G105" s="1095" t="s">
        <v>833</v>
      </c>
      <c r="H105" s="2841"/>
      <c r="I105" s="1963"/>
      <c r="J105" s="2146"/>
      <c r="K105" s="1122"/>
      <c r="L105" s="1092"/>
      <c r="M105" s="1954"/>
      <c r="N105" s="2031"/>
      <c r="O105" s="2681"/>
      <c r="P105" s="2870"/>
      <c r="Q105" s="2870"/>
      <c r="R105" s="1942"/>
      <c r="S105" s="1939"/>
    </row>
    <row r="106" spans="1:19" ht="11.25" customHeight="1">
      <c r="A106" s="2876"/>
      <c r="B106" s="2878"/>
      <c r="C106" s="1897"/>
      <c r="D106" s="2880"/>
      <c r="E106" s="2883"/>
      <c r="F106" s="2883"/>
      <c r="G106" s="1101" t="s">
        <v>620</v>
      </c>
      <c r="H106" s="2841"/>
      <c r="I106" s="1963"/>
      <c r="J106" s="2243"/>
      <c r="K106" s="1122"/>
      <c r="L106" s="1092"/>
      <c r="M106" s="1954"/>
      <c r="N106" s="2031"/>
      <c r="O106" s="2681"/>
      <c r="P106" s="2870"/>
      <c r="Q106" s="2870"/>
      <c r="R106" s="1942"/>
      <c r="S106" s="1939"/>
    </row>
    <row r="107" spans="1:19" ht="11.25" customHeight="1">
      <c r="A107" s="2877"/>
      <c r="B107" s="2878"/>
      <c r="C107" s="1898"/>
      <c r="D107" s="2881"/>
      <c r="E107" s="2884"/>
      <c r="F107" s="2884"/>
      <c r="G107" s="1103" t="s">
        <v>834</v>
      </c>
      <c r="H107" s="2842"/>
      <c r="I107" s="1964"/>
      <c r="J107" s="2244"/>
      <c r="K107" s="1123"/>
      <c r="L107" s="1093"/>
      <c r="M107" s="1955"/>
      <c r="N107" s="2032"/>
      <c r="O107" s="2682"/>
      <c r="P107" s="2871"/>
      <c r="Q107" s="2871"/>
      <c r="R107" s="1943"/>
      <c r="S107" s="1940"/>
    </row>
    <row r="108" spans="1:19" ht="11.25" customHeight="1">
      <c r="A108" s="2875" t="s">
        <v>813</v>
      </c>
      <c r="B108" s="2878" t="s">
        <v>1080</v>
      </c>
      <c r="C108" s="1896" t="s">
        <v>819</v>
      </c>
      <c r="D108" s="2879" t="s">
        <v>144</v>
      </c>
      <c r="E108" s="2882" t="s">
        <v>800</v>
      </c>
      <c r="F108" s="2882" t="s">
        <v>532</v>
      </c>
      <c r="G108" s="1094" t="s">
        <v>832</v>
      </c>
      <c r="H108" s="2840">
        <v>20000</v>
      </c>
      <c r="I108" s="1962">
        <f>SUM(J108:N111)</f>
        <v>20000</v>
      </c>
      <c r="J108" s="2033">
        <v>9000</v>
      </c>
      <c r="K108" s="1124"/>
      <c r="L108" s="1091"/>
      <c r="M108" s="1953">
        <v>8000</v>
      </c>
      <c r="N108" s="2030">
        <v>3000</v>
      </c>
      <c r="O108" s="2680">
        <f>SUM(P108:S111)</f>
        <v>0</v>
      </c>
      <c r="P108" s="2869"/>
      <c r="Q108" s="2869"/>
      <c r="R108" s="1941"/>
      <c r="S108" s="1938"/>
    </row>
    <row r="109" spans="1:19" ht="11.25" customHeight="1">
      <c r="A109" s="2876"/>
      <c r="B109" s="2878"/>
      <c r="C109" s="1897"/>
      <c r="D109" s="2880"/>
      <c r="E109" s="2883"/>
      <c r="F109" s="2883"/>
      <c r="G109" s="1095" t="s">
        <v>833</v>
      </c>
      <c r="H109" s="2841"/>
      <c r="I109" s="1963"/>
      <c r="J109" s="2146"/>
      <c r="K109" s="1122"/>
      <c r="L109" s="1092"/>
      <c r="M109" s="1954"/>
      <c r="N109" s="2031"/>
      <c r="O109" s="2681"/>
      <c r="P109" s="2870"/>
      <c r="Q109" s="2870"/>
      <c r="R109" s="1942"/>
      <c r="S109" s="1939"/>
    </row>
    <row r="110" spans="1:19" ht="11.25" customHeight="1">
      <c r="A110" s="2876"/>
      <c r="B110" s="2878"/>
      <c r="C110" s="1897"/>
      <c r="D110" s="2880"/>
      <c r="E110" s="2883"/>
      <c r="F110" s="2883"/>
      <c r="G110" s="1101" t="s">
        <v>620</v>
      </c>
      <c r="H110" s="2841"/>
      <c r="I110" s="1963"/>
      <c r="J110" s="2243"/>
      <c r="K110" s="1122"/>
      <c r="L110" s="1092"/>
      <c r="M110" s="1954"/>
      <c r="N110" s="2031"/>
      <c r="O110" s="2681"/>
      <c r="P110" s="2870"/>
      <c r="Q110" s="2870"/>
      <c r="R110" s="1942"/>
      <c r="S110" s="1939"/>
    </row>
    <row r="111" spans="1:19" ht="11.25" customHeight="1">
      <c r="A111" s="2877"/>
      <c r="B111" s="2878"/>
      <c r="C111" s="1898"/>
      <c r="D111" s="2881"/>
      <c r="E111" s="2884"/>
      <c r="F111" s="2884"/>
      <c r="G111" s="1103" t="s">
        <v>834</v>
      </c>
      <c r="H111" s="2842"/>
      <c r="I111" s="1964"/>
      <c r="J111" s="2244"/>
      <c r="K111" s="1123"/>
      <c r="L111" s="1093"/>
      <c r="M111" s="1955"/>
      <c r="N111" s="2032"/>
      <c r="O111" s="2682"/>
      <c r="P111" s="2871"/>
      <c r="Q111" s="2871"/>
      <c r="R111" s="1943"/>
      <c r="S111" s="1940"/>
    </row>
    <row r="112" spans="1:19" ht="11.25" customHeight="1">
      <c r="A112" s="2895" t="s">
        <v>815</v>
      </c>
      <c r="B112" s="2898" t="s">
        <v>1319</v>
      </c>
      <c r="C112" s="1896" t="s">
        <v>819</v>
      </c>
      <c r="D112" s="2879" t="s">
        <v>1170</v>
      </c>
      <c r="E112" s="2899" t="s">
        <v>651</v>
      </c>
      <c r="F112" s="2899" t="s">
        <v>646</v>
      </c>
      <c r="G112" s="90" t="s">
        <v>1320</v>
      </c>
      <c r="H112" s="2840">
        <v>8000</v>
      </c>
      <c r="I112" s="2885">
        <f>SUM(J112:N115)</f>
        <v>7900</v>
      </c>
      <c r="J112" s="2033">
        <v>3000</v>
      </c>
      <c r="K112" s="1125"/>
      <c r="L112" s="1956"/>
      <c r="M112" s="1926">
        <v>4900</v>
      </c>
      <c r="N112" s="1929"/>
      <c r="O112" s="2680">
        <f>SUM(P112:S115)</f>
        <v>0</v>
      </c>
      <c r="P112" s="2889"/>
      <c r="Q112" s="2889"/>
      <c r="R112" s="1944"/>
      <c r="S112" s="2082"/>
    </row>
    <row r="113" spans="1:19" ht="11.25" customHeight="1">
      <c r="A113" s="2896"/>
      <c r="B113" s="2898"/>
      <c r="C113" s="1897"/>
      <c r="D113" s="2880"/>
      <c r="E113" s="2900"/>
      <c r="F113" s="2900"/>
      <c r="G113" s="90" t="s">
        <v>31</v>
      </c>
      <c r="H113" s="2841"/>
      <c r="I113" s="2886"/>
      <c r="J113" s="2146"/>
      <c r="K113" s="1126"/>
      <c r="L113" s="1957"/>
      <c r="M113" s="1927"/>
      <c r="N113" s="1930"/>
      <c r="O113" s="2681"/>
      <c r="P113" s="2867"/>
      <c r="Q113" s="2867"/>
      <c r="R113" s="1945"/>
      <c r="S113" s="2083"/>
    </row>
    <row r="114" spans="1:19" ht="11.25" customHeight="1">
      <c r="A114" s="2896"/>
      <c r="B114" s="2898"/>
      <c r="C114" s="1897"/>
      <c r="D114" s="2880"/>
      <c r="E114" s="2900"/>
      <c r="F114" s="2900"/>
      <c r="G114" s="874" t="s">
        <v>147</v>
      </c>
      <c r="H114" s="2841"/>
      <c r="I114" s="2887"/>
      <c r="J114" s="2146"/>
      <c r="K114" s="1126"/>
      <c r="L114" s="1957"/>
      <c r="M114" s="1927"/>
      <c r="N114" s="1930"/>
      <c r="O114" s="2681"/>
      <c r="P114" s="2867"/>
      <c r="Q114" s="2867"/>
      <c r="R114" s="1945"/>
      <c r="S114" s="2083"/>
    </row>
    <row r="115" spans="1:19" ht="11.25" customHeight="1">
      <c r="A115" s="2897"/>
      <c r="B115" s="2898"/>
      <c r="C115" s="1898"/>
      <c r="D115" s="2880"/>
      <c r="E115" s="2900"/>
      <c r="F115" s="2900"/>
      <c r="G115" s="877" t="s">
        <v>673</v>
      </c>
      <c r="H115" s="2842"/>
      <c r="I115" s="2888"/>
      <c r="J115" s="2244"/>
      <c r="K115" s="1127"/>
      <c r="L115" s="1958"/>
      <c r="M115" s="1928"/>
      <c r="N115" s="1931"/>
      <c r="O115" s="2682"/>
      <c r="P115" s="2868"/>
      <c r="Q115" s="2868"/>
      <c r="R115" s="1946"/>
      <c r="S115" s="2084"/>
    </row>
    <row r="116" spans="1:19" ht="11.25" customHeight="1">
      <c r="A116" s="2875" t="s">
        <v>816</v>
      </c>
      <c r="B116" s="2898" t="s">
        <v>836</v>
      </c>
      <c r="C116" s="1896" t="s">
        <v>819</v>
      </c>
      <c r="D116" s="2901" t="s">
        <v>631</v>
      </c>
      <c r="E116" s="2915" t="s">
        <v>837</v>
      </c>
      <c r="F116" s="2911" t="s">
        <v>838</v>
      </c>
      <c r="G116" s="1097" t="s">
        <v>839</v>
      </c>
      <c r="H116" s="2840">
        <v>3000</v>
      </c>
      <c r="I116" s="1962">
        <f>SUM(J116:N118)</f>
        <v>3000</v>
      </c>
      <c r="J116" s="2033">
        <v>0</v>
      </c>
      <c r="K116" s="1124"/>
      <c r="L116" s="1091"/>
      <c r="M116" s="1953">
        <v>3000</v>
      </c>
      <c r="N116" s="2030"/>
      <c r="O116" s="2680">
        <f>SUM(P116:S118)</f>
        <v>0</v>
      </c>
      <c r="P116" s="2869"/>
      <c r="Q116" s="2869"/>
      <c r="R116" s="1941"/>
      <c r="S116" s="1938"/>
    </row>
    <row r="117" spans="1:19" ht="11.25" customHeight="1">
      <c r="A117" s="2876"/>
      <c r="B117" s="2898"/>
      <c r="C117" s="1897"/>
      <c r="D117" s="2902"/>
      <c r="E117" s="2916"/>
      <c r="F117" s="2911"/>
      <c r="G117" s="1101" t="s">
        <v>620</v>
      </c>
      <c r="H117" s="2841"/>
      <c r="I117" s="1963"/>
      <c r="J117" s="2146"/>
      <c r="K117" s="1122"/>
      <c r="L117" s="1092"/>
      <c r="M117" s="1954"/>
      <c r="N117" s="2031"/>
      <c r="O117" s="2681"/>
      <c r="P117" s="2870"/>
      <c r="Q117" s="2870"/>
      <c r="R117" s="1942"/>
      <c r="S117" s="1939"/>
    </row>
    <row r="118" spans="1:19" ht="11.25" customHeight="1">
      <c r="A118" s="2877"/>
      <c r="B118" s="2914"/>
      <c r="C118" s="1898"/>
      <c r="D118" s="2907"/>
      <c r="E118" s="2917"/>
      <c r="F118" s="2911"/>
      <c r="G118" s="1103" t="s">
        <v>840</v>
      </c>
      <c r="H118" s="2842"/>
      <c r="I118" s="1964"/>
      <c r="J118" s="2147"/>
      <c r="K118" s="1123"/>
      <c r="L118" s="1093"/>
      <c r="M118" s="1955"/>
      <c r="N118" s="2032"/>
      <c r="O118" s="2682"/>
      <c r="P118" s="2871"/>
      <c r="Q118" s="2871"/>
      <c r="R118" s="1943"/>
      <c r="S118" s="1940"/>
    </row>
    <row r="119" spans="1:19" ht="11.25" customHeight="1">
      <c r="A119" s="2918" t="s">
        <v>817</v>
      </c>
      <c r="B119" s="2921" t="s">
        <v>841</v>
      </c>
      <c r="C119" s="1896" t="s">
        <v>842</v>
      </c>
      <c r="D119" s="2923" t="s">
        <v>1321</v>
      </c>
      <c r="E119" s="1896" t="s">
        <v>843</v>
      </c>
      <c r="F119" s="2215" t="s">
        <v>844</v>
      </c>
      <c r="G119" s="1094" t="s">
        <v>845</v>
      </c>
      <c r="H119" s="981"/>
      <c r="I119" s="1962">
        <f>SUM(J119:N121)</f>
        <v>8000</v>
      </c>
      <c r="J119" s="2033"/>
      <c r="K119" s="2908">
        <v>8000</v>
      </c>
      <c r="L119" s="1956"/>
      <c r="M119" s="1953"/>
      <c r="N119" s="2030"/>
      <c r="O119" s="2680">
        <f>SUM(P119:S121)</f>
        <v>0</v>
      </c>
      <c r="P119" s="2869"/>
      <c r="Q119" s="2869"/>
      <c r="R119" s="1941"/>
      <c r="S119" s="1938"/>
    </row>
    <row r="120" spans="1:19" ht="11.25" customHeight="1">
      <c r="A120" s="2919"/>
      <c r="B120" s="2921"/>
      <c r="C120" s="1897"/>
      <c r="D120" s="2924"/>
      <c r="E120" s="1897"/>
      <c r="F120" s="2216"/>
      <c r="G120" s="1095" t="s">
        <v>846</v>
      </c>
      <c r="H120" s="1105"/>
      <c r="I120" s="1963"/>
      <c r="J120" s="2146"/>
      <c r="K120" s="2909"/>
      <c r="L120" s="1957"/>
      <c r="M120" s="1954"/>
      <c r="N120" s="2031"/>
      <c r="O120" s="2681"/>
      <c r="P120" s="2870"/>
      <c r="Q120" s="2870"/>
      <c r="R120" s="1942"/>
      <c r="S120" s="1939"/>
    </row>
    <row r="121" spans="1:19" ht="11.25" customHeight="1">
      <c r="A121" s="2920"/>
      <c r="B121" s="2922"/>
      <c r="C121" s="1898"/>
      <c r="D121" s="2925"/>
      <c r="E121" s="1898"/>
      <c r="F121" s="2217"/>
      <c r="G121" s="1096" t="s">
        <v>847</v>
      </c>
      <c r="H121" s="1105"/>
      <c r="I121" s="1964"/>
      <c r="J121" s="2147"/>
      <c r="K121" s="2910"/>
      <c r="L121" s="1958"/>
      <c r="M121" s="1955"/>
      <c r="N121" s="2032"/>
      <c r="O121" s="2682"/>
      <c r="P121" s="2871"/>
      <c r="Q121" s="2871"/>
      <c r="R121" s="1943"/>
      <c r="S121" s="1940"/>
    </row>
    <row r="122" spans="1:19" ht="11.25" customHeight="1">
      <c r="A122" s="2918" t="s">
        <v>1107</v>
      </c>
      <c r="B122" s="2926" t="s">
        <v>856</v>
      </c>
      <c r="C122" s="1896" t="s">
        <v>842</v>
      </c>
      <c r="D122" s="2923"/>
      <c r="E122" s="2215" t="s">
        <v>1327</v>
      </c>
      <c r="F122" s="2215" t="s">
        <v>665</v>
      </c>
      <c r="G122" s="1094" t="s">
        <v>845</v>
      </c>
      <c r="H122" s="981"/>
      <c r="I122" s="1962">
        <f>SUM(J122:N124)</f>
        <v>6000</v>
      </c>
      <c r="J122" s="2033"/>
      <c r="K122" s="2908">
        <v>6000</v>
      </c>
      <c r="L122" s="1956"/>
      <c r="M122" s="1953"/>
      <c r="N122" s="2030"/>
      <c r="O122" s="2680">
        <f>SUM(P122:S124)</f>
        <v>0</v>
      </c>
      <c r="P122" s="2869"/>
      <c r="Q122" s="2869"/>
      <c r="R122" s="1941"/>
      <c r="S122" s="1938"/>
    </row>
    <row r="123" spans="1:19" ht="11.25" customHeight="1">
      <c r="A123" s="2919"/>
      <c r="B123" s="2921"/>
      <c r="C123" s="1897"/>
      <c r="D123" s="2924"/>
      <c r="E123" s="2216"/>
      <c r="F123" s="2216"/>
      <c r="G123" s="1095" t="s">
        <v>846</v>
      </c>
      <c r="H123" s="1105"/>
      <c r="I123" s="1963"/>
      <c r="J123" s="2146"/>
      <c r="K123" s="2909"/>
      <c r="L123" s="1957"/>
      <c r="M123" s="1954"/>
      <c r="N123" s="2031"/>
      <c r="O123" s="2681"/>
      <c r="P123" s="2870"/>
      <c r="Q123" s="2870"/>
      <c r="R123" s="1942"/>
      <c r="S123" s="1939"/>
    </row>
    <row r="124" spans="1:19" ht="11.25" customHeight="1">
      <c r="A124" s="2920"/>
      <c r="B124" s="2922"/>
      <c r="C124" s="1898"/>
      <c r="D124" s="2925"/>
      <c r="E124" s="2217"/>
      <c r="F124" s="2217"/>
      <c r="G124" s="1096" t="s">
        <v>847</v>
      </c>
      <c r="H124" s="1130"/>
      <c r="I124" s="1964"/>
      <c r="J124" s="2147"/>
      <c r="K124" s="2910"/>
      <c r="L124" s="1958"/>
      <c r="M124" s="1955"/>
      <c r="N124" s="2032"/>
      <c r="O124" s="2682"/>
      <c r="P124" s="2871"/>
      <c r="Q124" s="2871"/>
      <c r="R124" s="1943"/>
      <c r="S124" s="1940"/>
    </row>
    <row r="125" spans="1:19" ht="11.25" customHeight="1">
      <c r="A125" s="2927" t="s">
        <v>1329</v>
      </c>
      <c r="B125" s="2921" t="s">
        <v>848</v>
      </c>
      <c r="C125" s="1897" t="s">
        <v>842</v>
      </c>
      <c r="D125" s="2924" t="s">
        <v>1322</v>
      </c>
      <c r="E125" s="2216" t="s">
        <v>849</v>
      </c>
      <c r="F125" s="2216" t="s">
        <v>665</v>
      </c>
      <c r="G125" s="1095" t="s">
        <v>845</v>
      </c>
      <c r="H125" s="995"/>
      <c r="I125" s="1976">
        <f>SUM(J125:N127)</f>
        <v>24000</v>
      </c>
      <c r="J125" s="2033"/>
      <c r="K125" s="2909">
        <v>24000</v>
      </c>
      <c r="L125" s="1957"/>
      <c r="M125" s="1927"/>
      <c r="N125" s="1930"/>
      <c r="O125" s="2681">
        <f>SUM(P125:S127)</f>
        <v>0</v>
      </c>
      <c r="P125" s="2867"/>
      <c r="Q125" s="2867"/>
      <c r="R125" s="1945"/>
      <c r="S125" s="2083"/>
    </row>
    <row r="126" spans="1:19" ht="11.25" customHeight="1">
      <c r="A126" s="2928"/>
      <c r="B126" s="2921"/>
      <c r="C126" s="1897"/>
      <c r="D126" s="2924"/>
      <c r="E126" s="2216"/>
      <c r="F126" s="2216"/>
      <c r="G126" s="1095" t="s">
        <v>846</v>
      </c>
      <c r="H126" s="1106"/>
      <c r="I126" s="1976"/>
      <c r="J126" s="2146"/>
      <c r="K126" s="2909"/>
      <c r="L126" s="1957"/>
      <c r="M126" s="1927"/>
      <c r="N126" s="1930"/>
      <c r="O126" s="2681"/>
      <c r="P126" s="2867"/>
      <c r="Q126" s="2867"/>
      <c r="R126" s="1945"/>
      <c r="S126" s="2083"/>
    </row>
    <row r="127" spans="1:19" ht="11.25" customHeight="1">
      <c r="A127" s="2929"/>
      <c r="B127" s="2922"/>
      <c r="C127" s="1898"/>
      <c r="D127" s="2925"/>
      <c r="E127" s="2217"/>
      <c r="F127" s="2217"/>
      <c r="G127" s="1096" t="s">
        <v>847</v>
      </c>
      <c r="H127" s="1107"/>
      <c r="I127" s="1977"/>
      <c r="J127" s="2147"/>
      <c r="K127" s="2910"/>
      <c r="L127" s="1958"/>
      <c r="M127" s="1928"/>
      <c r="N127" s="1931"/>
      <c r="O127" s="2682"/>
      <c r="P127" s="2868"/>
      <c r="Q127" s="2868"/>
      <c r="R127" s="1946"/>
      <c r="S127" s="2084"/>
    </row>
    <row r="128" spans="1:19" ht="11.25" customHeight="1">
      <c r="A128" s="2918" t="s">
        <v>835</v>
      </c>
      <c r="B128" s="2921" t="s">
        <v>850</v>
      </c>
      <c r="C128" s="1896" t="s">
        <v>842</v>
      </c>
      <c r="D128" s="2924" t="s">
        <v>1323</v>
      </c>
      <c r="E128" s="2216" t="s">
        <v>851</v>
      </c>
      <c r="F128" s="2216" t="s">
        <v>852</v>
      </c>
      <c r="G128" s="1094" t="s">
        <v>845</v>
      </c>
      <c r="H128" s="982"/>
      <c r="I128" s="1962">
        <f>SUM(J128:N130)</f>
        <v>8000</v>
      </c>
      <c r="J128" s="2033"/>
      <c r="K128" s="2908">
        <v>8000</v>
      </c>
      <c r="L128" s="1091"/>
      <c r="M128" s="1953"/>
      <c r="N128" s="2030"/>
      <c r="O128" s="2681">
        <f>SUM(P128:S130)</f>
        <v>0</v>
      </c>
      <c r="P128" s="2930"/>
      <c r="Q128" s="2869"/>
      <c r="R128" s="1941"/>
      <c r="S128" s="1938"/>
    </row>
    <row r="129" spans="1:19" ht="11.25" customHeight="1">
      <c r="A129" s="2919"/>
      <c r="B129" s="2921"/>
      <c r="C129" s="1897"/>
      <c r="D129" s="2924"/>
      <c r="E129" s="2216"/>
      <c r="F129" s="2216"/>
      <c r="G129" s="1095" t="s">
        <v>846</v>
      </c>
      <c r="H129" s="984"/>
      <c r="I129" s="1963"/>
      <c r="J129" s="2146"/>
      <c r="K129" s="2909"/>
      <c r="L129" s="1092"/>
      <c r="M129" s="1954"/>
      <c r="N129" s="2031"/>
      <c r="O129" s="2681"/>
      <c r="P129" s="2931"/>
      <c r="Q129" s="2870"/>
      <c r="R129" s="1942"/>
      <c r="S129" s="1939"/>
    </row>
    <row r="130" spans="1:19" ht="11.25" customHeight="1">
      <c r="A130" s="2920"/>
      <c r="B130" s="2922"/>
      <c r="C130" s="1898"/>
      <c r="D130" s="2925"/>
      <c r="E130" s="2217"/>
      <c r="F130" s="2217"/>
      <c r="G130" s="1096" t="s">
        <v>847</v>
      </c>
      <c r="H130" s="1108"/>
      <c r="I130" s="1964"/>
      <c r="J130" s="2147"/>
      <c r="K130" s="2910"/>
      <c r="L130" s="1093"/>
      <c r="M130" s="1955"/>
      <c r="N130" s="2032"/>
      <c r="O130" s="2682"/>
      <c r="P130" s="2932"/>
      <c r="Q130" s="2871"/>
      <c r="R130" s="1943"/>
      <c r="S130" s="1940"/>
    </row>
    <row r="131" spans="1:19" ht="11.25" customHeight="1">
      <c r="A131" s="2927" t="s">
        <v>1330</v>
      </c>
      <c r="B131" s="2921" t="s">
        <v>850</v>
      </c>
      <c r="C131" s="1896" t="s">
        <v>842</v>
      </c>
      <c r="D131" s="2923" t="s">
        <v>1324</v>
      </c>
      <c r="E131" s="2215" t="s">
        <v>1328</v>
      </c>
      <c r="F131" s="2215" t="s">
        <v>844</v>
      </c>
      <c r="G131" s="1094" t="s">
        <v>845</v>
      </c>
      <c r="H131" s="982"/>
      <c r="I131" s="1962">
        <f>SUM(J131:N133)</f>
        <v>24000</v>
      </c>
      <c r="J131" s="2033"/>
      <c r="K131" s="2908">
        <v>24000</v>
      </c>
      <c r="L131" s="1091"/>
      <c r="M131" s="1953"/>
      <c r="N131" s="2030"/>
      <c r="O131" s="2681">
        <f>SUM(P131:S133)</f>
        <v>0</v>
      </c>
      <c r="P131" s="2869"/>
      <c r="Q131" s="2869"/>
      <c r="R131" s="1941"/>
      <c r="S131" s="1938"/>
    </row>
    <row r="132" spans="1:19" ht="11.25" customHeight="1">
      <c r="A132" s="2928"/>
      <c r="B132" s="2921"/>
      <c r="C132" s="1897"/>
      <c r="D132" s="2924"/>
      <c r="E132" s="2216"/>
      <c r="F132" s="2216"/>
      <c r="G132" s="1095" t="s">
        <v>846</v>
      </c>
      <c r="H132" s="984"/>
      <c r="I132" s="1963"/>
      <c r="J132" s="2146"/>
      <c r="K132" s="2909"/>
      <c r="L132" s="1092"/>
      <c r="M132" s="1954"/>
      <c r="N132" s="2031"/>
      <c r="O132" s="2681"/>
      <c r="P132" s="2870"/>
      <c r="Q132" s="2870"/>
      <c r="R132" s="1942"/>
      <c r="S132" s="1939"/>
    </row>
    <row r="133" spans="1:19" ht="11.25" customHeight="1">
      <c r="A133" s="2929"/>
      <c r="B133" s="2922"/>
      <c r="C133" s="1898"/>
      <c r="D133" s="2925"/>
      <c r="E133" s="2217"/>
      <c r="F133" s="2217"/>
      <c r="G133" s="1096" t="s">
        <v>847</v>
      </c>
      <c r="H133" s="1108"/>
      <c r="I133" s="1964"/>
      <c r="J133" s="2147"/>
      <c r="K133" s="2910"/>
      <c r="L133" s="1093"/>
      <c r="M133" s="1955"/>
      <c r="N133" s="2032"/>
      <c r="O133" s="2682"/>
      <c r="P133" s="2871"/>
      <c r="Q133" s="2871"/>
      <c r="R133" s="1943"/>
      <c r="S133" s="1940"/>
    </row>
    <row r="134" spans="1:19" ht="11.25" customHeight="1">
      <c r="A134" s="2918">
        <v>40</v>
      </c>
      <c r="B134" s="2921" t="s">
        <v>872</v>
      </c>
      <c r="C134" s="1897" t="s">
        <v>842</v>
      </c>
      <c r="D134" s="2924" t="s">
        <v>112</v>
      </c>
      <c r="E134" s="2216" t="s">
        <v>870</v>
      </c>
      <c r="F134" s="2216" t="s">
        <v>871</v>
      </c>
      <c r="G134" s="1095" t="s">
        <v>845</v>
      </c>
      <c r="H134" s="995"/>
      <c r="I134" s="1976">
        <f>SUM(J134:N136)</f>
        <v>8000</v>
      </c>
      <c r="J134" s="2033"/>
      <c r="K134" s="2909">
        <v>8000</v>
      </c>
      <c r="L134" s="1957"/>
      <c r="M134" s="1927"/>
      <c r="N134" s="1930"/>
      <c r="O134" s="2681">
        <f>SUM(P134:S136)</f>
        <v>0</v>
      </c>
      <c r="P134" s="2867"/>
      <c r="Q134" s="2867"/>
      <c r="R134" s="1945"/>
      <c r="S134" s="2083"/>
    </row>
    <row r="135" spans="1:19" ht="11.25" customHeight="1">
      <c r="A135" s="2919"/>
      <c r="B135" s="2921"/>
      <c r="C135" s="1897"/>
      <c r="D135" s="2924"/>
      <c r="E135" s="2216"/>
      <c r="F135" s="2216"/>
      <c r="G135" s="1095" t="s">
        <v>846</v>
      </c>
      <c r="H135" s="1106"/>
      <c r="I135" s="1976"/>
      <c r="J135" s="2146"/>
      <c r="K135" s="2909"/>
      <c r="L135" s="1957"/>
      <c r="M135" s="1927"/>
      <c r="N135" s="1930"/>
      <c r="O135" s="2681"/>
      <c r="P135" s="2867"/>
      <c r="Q135" s="2867"/>
      <c r="R135" s="1945"/>
      <c r="S135" s="2083"/>
    </row>
    <row r="136" spans="1:19" ht="11.25" customHeight="1">
      <c r="A136" s="2920"/>
      <c r="B136" s="2922"/>
      <c r="C136" s="1898"/>
      <c r="D136" s="2925"/>
      <c r="E136" s="2217"/>
      <c r="F136" s="2217"/>
      <c r="G136" s="1096" t="s">
        <v>847</v>
      </c>
      <c r="H136" s="1107"/>
      <c r="I136" s="1977"/>
      <c r="J136" s="2147"/>
      <c r="K136" s="2910"/>
      <c r="L136" s="1958"/>
      <c r="M136" s="1928"/>
      <c r="N136" s="1931"/>
      <c r="O136" s="2682"/>
      <c r="P136" s="2868"/>
      <c r="Q136" s="2868"/>
      <c r="R136" s="1946"/>
      <c r="S136" s="2084"/>
    </row>
    <row r="137" spans="1:19" ht="11.25" customHeight="1">
      <c r="A137" s="2918">
        <v>41</v>
      </c>
      <c r="B137" s="2921" t="s">
        <v>853</v>
      </c>
      <c r="C137" s="1896" t="s">
        <v>842</v>
      </c>
      <c r="D137" s="2924" t="s">
        <v>803</v>
      </c>
      <c r="E137" s="2216" t="s">
        <v>854</v>
      </c>
      <c r="F137" s="2216" t="s">
        <v>855</v>
      </c>
      <c r="G137" s="1094" t="s">
        <v>845</v>
      </c>
      <c r="H137" s="982"/>
      <c r="I137" s="2885">
        <f>SUM(J137:N139)</f>
        <v>8000</v>
      </c>
      <c r="J137" s="2033"/>
      <c r="K137" s="2908">
        <v>8000</v>
      </c>
      <c r="L137" s="1956"/>
      <c r="M137" s="1926"/>
      <c r="N137" s="1929"/>
      <c r="O137" s="2680">
        <f>SUM(P137:S139)</f>
        <v>0</v>
      </c>
      <c r="P137" s="2930"/>
      <c r="Q137" s="2889"/>
      <c r="R137" s="1944"/>
      <c r="S137" s="2082"/>
    </row>
    <row r="138" spans="1:19" ht="11.25" customHeight="1">
      <c r="A138" s="2919"/>
      <c r="B138" s="2921"/>
      <c r="C138" s="1897"/>
      <c r="D138" s="2924"/>
      <c r="E138" s="2216"/>
      <c r="F138" s="2216"/>
      <c r="G138" s="1095" t="s">
        <v>846</v>
      </c>
      <c r="H138" s="984"/>
      <c r="I138" s="2887"/>
      <c r="J138" s="2146"/>
      <c r="K138" s="2909"/>
      <c r="L138" s="1957"/>
      <c r="M138" s="1927"/>
      <c r="N138" s="1930"/>
      <c r="O138" s="2681"/>
      <c r="P138" s="2931"/>
      <c r="Q138" s="2867"/>
      <c r="R138" s="1945"/>
      <c r="S138" s="2083"/>
    </row>
    <row r="139" spans="1:19" ht="11.25" customHeight="1">
      <c r="A139" s="2920"/>
      <c r="B139" s="2922"/>
      <c r="C139" s="1898"/>
      <c r="D139" s="2925"/>
      <c r="E139" s="2217"/>
      <c r="F139" s="2217"/>
      <c r="G139" s="1096" t="s">
        <v>847</v>
      </c>
      <c r="H139" s="1108"/>
      <c r="I139" s="2888"/>
      <c r="J139" s="2147"/>
      <c r="K139" s="2910"/>
      <c r="L139" s="1958"/>
      <c r="M139" s="1928"/>
      <c r="N139" s="1931"/>
      <c r="O139" s="2682"/>
      <c r="P139" s="2932"/>
      <c r="Q139" s="2868"/>
      <c r="R139" s="1946"/>
      <c r="S139" s="2084"/>
    </row>
    <row r="140" spans="1:19" ht="11.25" customHeight="1">
      <c r="A140" s="2927" t="s">
        <v>1331</v>
      </c>
      <c r="B140" s="2926" t="s">
        <v>856</v>
      </c>
      <c r="C140" s="1896" t="s">
        <v>842</v>
      </c>
      <c r="D140" s="2923" t="s">
        <v>1325</v>
      </c>
      <c r="E140" s="2215" t="s">
        <v>1326</v>
      </c>
      <c r="F140" s="2215" t="s">
        <v>665</v>
      </c>
      <c r="G140" s="1095" t="s">
        <v>858</v>
      </c>
      <c r="H140" s="982"/>
      <c r="I140" s="1976">
        <f>SUM(J140:N142)</f>
        <v>14000</v>
      </c>
      <c r="J140" s="2033"/>
      <c r="K140" s="2908">
        <v>14000</v>
      </c>
      <c r="L140" s="1957"/>
      <c r="M140" s="1927"/>
      <c r="N140" s="1930"/>
      <c r="O140" s="2681">
        <f>SUM(P140:S142)</f>
        <v>0</v>
      </c>
      <c r="P140" s="2867"/>
      <c r="Q140" s="2867"/>
      <c r="R140" s="1945"/>
      <c r="S140" s="2083"/>
    </row>
    <row r="141" spans="1:19" ht="11.25" customHeight="1">
      <c r="A141" s="2928"/>
      <c r="B141" s="2921"/>
      <c r="C141" s="1897"/>
      <c r="D141" s="2924"/>
      <c r="E141" s="2216"/>
      <c r="F141" s="2216"/>
      <c r="G141" s="1095" t="s">
        <v>846</v>
      </c>
      <c r="H141" s="984"/>
      <c r="I141" s="1976"/>
      <c r="J141" s="2146"/>
      <c r="K141" s="2909"/>
      <c r="L141" s="1957"/>
      <c r="M141" s="1927"/>
      <c r="N141" s="1930"/>
      <c r="O141" s="2681"/>
      <c r="P141" s="2867"/>
      <c r="Q141" s="2867"/>
      <c r="R141" s="1945"/>
      <c r="S141" s="2083"/>
    </row>
    <row r="142" spans="1:19" ht="11.25" customHeight="1">
      <c r="A142" s="2929"/>
      <c r="B142" s="2922"/>
      <c r="C142" s="1898"/>
      <c r="D142" s="2925"/>
      <c r="E142" s="2217"/>
      <c r="F142" s="2217"/>
      <c r="G142" s="1096" t="s">
        <v>847</v>
      </c>
      <c r="H142" s="1108"/>
      <c r="I142" s="1977"/>
      <c r="J142" s="2147"/>
      <c r="K142" s="2910"/>
      <c r="L142" s="1958"/>
      <c r="M142" s="1928"/>
      <c r="N142" s="1931"/>
      <c r="O142" s="2682"/>
      <c r="P142" s="2868"/>
      <c r="Q142" s="2868"/>
      <c r="R142" s="1946"/>
      <c r="S142" s="2084"/>
    </row>
    <row r="143" spans="1:19" ht="10.5" customHeight="1">
      <c r="A143" s="2011"/>
      <c r="B143" s="2933" t="s">
        <v>859</v>
      </c>
      <c r="C143" s="2936"/>
      <c r="D143" s="2939"/>
      <c r="E143" s="2936"/>
      <c r="F143" s="1908"/>
      <c r="G143" s="12"/>
      <c r="H143" s="14"/>
      <c r="I143" s="1962">
        <f>SUM(J143:N145)</f>
        <v>40000</v>
      </c>
      <c r="J143" s="2053">
        <v>0</v>
      </c>
      <c r="K143" s="2908"/>
      <c r="L143" s="1092"/>
      <c r="M143" s="2945">
        <v>40000</v>
      </c>
      <c r="N143" s="2030">
        <v>0</v>
      </c>
      <c r="O143" s="2681">
        <f>SUM(P143:S145)</f>
        <v>0</v>
      </c>
      <c r="P143" s="2870"/>
      <c r="Q143" s="2870"/>
      <c r="R143" s="2962"/>
      <c r="S143" s="1939"/>
    </row>
    <row r="144" spans="1:19" ht="10.5" customHeight="1">
      <c r="A144" s="1910"/>
      <c r="B144" s="2934"/>
      <c r="C144" s="2937"/>
      <c r="D144" s="2940"/>
      <c r="E144" s="2937"/>
      <c r="F144" s="1909"/>
      <c r="G144" s="7"/>
      <c r="H144" s="9"/>
      <c r="I144" s="1963"/>
      <c r="J144" s="2054"/>
      <c r="K144" s="2909"/>
      <c r="L144" s="1092"/>
      <c r="M144" s="2946"/>
      <c r="N144" s="2031"/>
      <c r="O144" s="2681"/>
      <c r="P144" s="2870"/>
      <c r="Q144" s="2870"/>
      <c r="R144" s="2962"/>
      <c r="S144" s="1939"/>
    </row>
    <row r="145" spans="1:19" ht="10.5" customHeight="1" thickBot="1">
      <c r="A145" s="2012"/>
      <c r="B145" s="2935"/>
      <c r="C145" s="2938"/>
      <c r="D145" s="2941"/>
      <c r="E145" s="2938"/>
      <c r="F145" s="2005"/>
      <c r="G145" s="97"/>
      <c r="H145" s="98"/>
      <c r="I145" s="2257"/>
      <c r="J145" s="2944"/>
      <c r="K145" s="2949"/>
      <c r="L145" s="1109"/>
      <c r="M145" s="2947"/>
      <c r="N145" s="2042"/>
      <c r="O145" s="2948"/>
      <c r="P145" s="2964"/>
      <c r="Q145" s="2964"/>
      <c r="R145" s="2963"/>
      <c r="S145" s="2029"/>
    </row>
    <row r="146" spans="1:19" ht="11.25" customHeight="1" thickTop="1">
      <c r="A146" s="2009"/>
      <c r="B146" s="2954" t="s">
        <v>9</v>
      </c>
      <c r="C146" s="2956"/>
      <c r="D146" s="2956"/>
      <c r="E146" s="2956"/>
      <c r="F146" s="2956"/>
      <c r="G146" s="2942"/>
      <c r="H146" s="2021"/>
      <c r="I146" s="2971">
        <f aca="true" t="shared" si="0" ref="I146:P146">SUM(I6:I145)</f>
        <v>2473000</v>
      </c>
      <c r="J146" s="2973">
        <f t="shared" si="0"/>
        <v>1793000</v>
      </c>
      <c r="K146" s="2975">
        <f>SUM(K6:K145)</f>
        <v>100000</v>
      </c>
      <c r="L146" s="2950">
        <f t="shared" si="0"/>
        <v>40000</v>
      </c>
      <c r="M146" s="2952">
        <f t="shared" si="0"/>
        <v>300000</v>
      </c>
      <c r="N146" s="2958">
        <f t="shared" si="0"/>
        <v>240000</v>
      </c>
      <c r="O146" s="2960">
        <f t="shared" si="0"/>
        <v>0</v>
      </c>
      <c r="P146" s="2967">
        <f t="shared" si="0"/>
        <v>0</v>
      </c>
      <c r="Q146" s="2969">
        <f>SUM(Q6:Q144)</f>
        <v>0</v>
      </c>
      <c r="R146" s="2770">
        <f>SUM(R6:R145)</f>
        <v>0</v>
      </c>
      <c r="S146" s="2965">
        <f>SUM(S6:S145)</f>
        <v>0</v>
      </c>
    </row>
    <row r="147" spans="1:19" ht="10.5" customHeight="1" thickBot="1">
      <c r="A147" s="2010"/>
      <c r="B147" s="2955"/>
      <c r="C147" s="2957"/>
      <c r="D147" s="2957"/>
      <c r="E147" s="2957"/>
      <c r="F147" s="2957"/>
      <c r="G147" s="2943"/>
      <c r="H147" s="2022"/>
      <c r="I147" s="2972"/>
      <c r="J147" s="2974"/>
      <c r="K147" s="2976"/>
      <c r="L147" s="2951"/>
      <c r="M147" s="2953"/>
      <c r="N147" s="2959"/>
      <c r="O147" s="2961"/>
      <c r="P147" s="2968"/>
      <c r="Q147" s="2970"/>
      <c r="R147" s="1826"/>
      <c r="S147" s="2966"/>
    </row>
    <row r="148" spans="10:18" ht="12.75">
      <c r="J148" s="104"/>
      <c r="K148" s="1128"/>
      <c r="L148" s="110"/>
      <c r="M148" s="39"/>
      <c r="P148" s="104"/>
      <c r="Q148" s="110"/>
      <c r="R148" s="39"/>
    </row>
  </sheetData>
  <sheetProtection/>
  <mergeCells count="624">
    <mergeCell ref="O108:O111"/>
    <mergeCell ref="P108:P111"/>
    <mergeCell ref="Q108:Q111"/>
    <mergeCell ref="R108:R111"/>
    <mergeCell ref="S108:S111"/>
    <mergeCell ref="K146:K147"/>
    <mergeCell ref="K119:K121"/>
    <mergeCell ref="K122:K124"/>
    <mergeCell ref="K125:K127"/>
    <mergeCell ref="K134:K136"/>
    <mergeCell ref="A108:A111"/>
    <mergeCell ref="B108:B111"/>
    <mergeCell ref="C108:C111"/>
    <mergeCell ref="D108:D111"/>
    <mergeCell ref="E108:E111"/>
    <mergeCell ref="F108:F111"/>
    <mergeCell ref="B57:B60"/>
    <mergeCell ref="C57:C60"/>
    <mergeCell ref="D57:D60"/>
    <mergeCell ref="E57:E60"/>
    <mergeCell ref="F57:F60"/>
    <mergeCell ref="I57:I60"/>
    <mergeCell ref="B11:B15"/>
    <mergeCell ref="C11:C15"/>
    <mergeCell ref="D11:D15"/>
    <mergeCell ref="E11:E15"/>
    <mergeCell ref="F11:F15"/>
    <mergeCell ref="A11:A15"/>
    <mergeCell ref="I146:I147"/>
    <mergeCell ref="J146:J147"/>
    <mergeCell ref="P11:P15"/>
    <mergeCell ref="Q11:Q15"/>
    <mergeCell ref="R11:R15"/>
    <mergeCell ref="S11:S15"/>
    <mergeCell ref="I108:I111"/>
    <mergeCell ref="J108:J111"/>
    <mergeCell ref="M108:M111"/>
    <mergeCell ref="N108:N111"/>
    <mergeCell ref="I11:I15"/>
    <mergeCell ref="J11:J15"/>
    <mergeCell ref="L11:L15"/>
    <mergeCell ref="M11:M15"/>
    <mergeCell ref="N11:N15"/>
    <mergeCell ref="O11:O15"/>
    <mergeCell ref="N146:N147"/>
    <mergeCell ref="O146:O147"/>
    <mergeCell ref="R143:R145"/>
    <mergeCell ref="S143:S145"/>
    <mergeCell ref="P143:P145"/>
    <mergeCell ref="Q143:Q145"/>
    <mergeCell ref="R146:R147"/>
    <mergeCell ref="S146:S147"/>
    <mergeCell ref="P146:P147"/>
    <mergeCell ref="Q146:Q147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J143:J145"/>
    <mergeCell ref="M143:M145"/>
    <mergeCell ref="N143:N145"/>
    <mergeCell ref="O143:O145"/>
    <mergeCell ref="K143:K145"/>
    <mergeCell ref="I143:I145"/>
    <mergeCell ref="L146:L147"/>
    <mergeCell ref="M146:M147"/>
    <mergeCell ref="A143:A145"/>
    <mergeCell ref="B143:B145"/>
    <mergeCell ref="C143:C145"/>
    <mergeCell ref="D143:D145"/>
    <mergeCell ref="E143:E145"/>
    <mergeCell ref="F143:F145"/>
    <mergeCell ref="S140:S142"/>
    <mergeCell ref="M140:M142"/>
    <mergeCell ref="N140:N142"/>
    <mergeCell ref="O140:O142"/>
    <mergeCell ref="P140:P142"/>
    <mergeCell ref="Q140:Q142"/>
    <mergeCell ref="R140:R142"/>
    <mergeCell ref="S137:S139"/>
    <mergeCell ref="A140:A142"/>
    <mergeCell ref="B140:B142"/>
    <mergeCell ref="C140:C142"/>
    <mergeCell ref="D140:D142"/>
    <mergeCell ref="E140:E142"/>
    <mergeCell ref="F140:F142"/>
    <mergeCell ref="I140:I142"/>
    <mergeCell ref="J140:J142"/>
    <mergeCell ref="L140:L142"/>
    <mergeCell ref="M137:M139"/>
    <mergeCell ref="N137:N139"/>
    <mergeCell ref="O137:O139"/>
    <mergeCell ref="P137:P139"/>
    <mergeCell ref="Q137:Q139"/>
    <mergeCell ref="R137:R139"/>
    <mergeCell ref="S131:S133"/>
    <mergeCell ref="A137:A139"/>
    <mergeCell ref="B137:B139"/>
    <mergeCell ref="C137:C139"/>
    <mergeCell ref="D137:D139"/>
    <mergeCell ref="E137:E139"/>
    <mergeCell ref="F137:F139"/>
    <mergeCell ref="I137:I139"/>
    <mergeCell ref="J137:J139"/>
    <mergeCell ref="L137:L139"/>
    <mergeCell ref="M131:M133"/>
    <mergeCell ref="N131:N133"/>
    <mergeCell ref="O131:O133"/>
    <mergeCell ref="P131:P133"/>
    <mergeCell ref="Q131:Q133"/>
    <mergeCell ref="R131:R133"/>
    <mergeCell ref="R128:R130"/>
    <mergeCell ref="S128:S130"/>
    <mergeCell ref="A131:A133"/>
    <mergeCell ref="B131:B133"/>
    <mergeCell ref="C131:C133"/>
    <mergeCell ref="D131:D133"/>
    <mergeCell ref="E131:E133"/>
    <mergeCell ref="F131:F133"/>
    <mergeCell ref="I131:I133"/>
    <mergeCell ref="J131:J133"/>
    <mergeCell ref="J128:J130"/>
    <mergeCell ref="M128:M130"/>
    <mergeCell ref="N128:N130"/>
    <mergeCell ref="O128:O130"/>
    <mergeCell ref="P128:P130"/>
    <mergeCell ref="Q128:Q130"/>
    <mergeCell ref="K128:K130"/>
    <mergeCell ref="Q134:Q136"/>
    <mergeCell ref="R134:R136"/>
    <mergeCell ref="S134:S136"/>
    <mergeCell ref="A128:A130"/>
    <mergeCell ref="B128:B130"/>
    <mergeCell ref="C128:C130"/>
    <mergeCell ref="D128:D130"/>
    <mergeCell ref="E128:E130"/>
    <mergeCell ref="F128:F130"/>
    <mergeCell ref="I128:I130"/>
    <mergeCell ref="I134:I136"/>
    <mergeCell ref="J134:J136"/>
    <mergeCell ref="M134:M136"/>
    <mergeCell ref="N134:N136"/>
    <mergeCell ref="O134:O136"/>
    <mergeCell ref="P134:P136"/>
    <mergeCell ref="L134:L136"/>
    <mergeCell ref="B134:B136"/>
    <mergeCell ref="C134:C136"/>
    <mergeCell ref="D134:D136"/>
    <mergeCell ref="E134:E136"/>
    <mergeCell ref="F134:F136"/>
    <mergeCell ref="A134:A136"/>
    <mergeCell ref="S125:S127"/>
    <mergeCell ref="L125:L127"/>
    <mergeCell ref="M125:M127"/>
    <mergeCell ref="N125:N127"/>
    <mergeCell ref="O125:O127"/>
    <mergeCell ref="P125:P127"/>
    <mergeCell ref="Q125:Q127"/>
    <mergeCell ref="S122:S124"/>
    <mergeCell ref="A125:A127"/>
    <mergeCell ref="B125:B127"/>
    <mergeCell ref="C125:C127"/>
    <mergeCell ref="D125:D127"/>
    <mergeCell ref="E125:E127"/>
    <mergeCell ref="F125:F127"/>
    <mergeCell ref="I125:I127"/>
    <mergeCell ref="J125:J127"/>
    <mergeCell ref="R125:R127"/>
    <mergeCell ref="M122:M124"/>
    <mergeCell ref="N122:N124"/>
    <mergeCell ref="O122:O124"/>
    <mergeCell ref="P122:P124"/>
    <mergeCell ref="Q122:Q124"/>
    <mergeCell ref="R122:R124"/>
    <mergeCell ref="S119:S121"/>
    <mergeCell ref="A122:A124"/>
    <mergeCell ref="B122:B124"/>
    <mergeCell ref="C122:C124"/>
    <mergeCell ref="D122:D124"/>
    <mergeCell ref="E122:E124"/>
    <mergeCell ref="F122:F124"/>
    <mergeCell ref="I122:I124"/>
    <mergeCell ref="J122:J124"/>
    <mergeCell ref="L122:L124"/>
    <mergeCell ref="M119:M121"/>
    <mergeCell ref="N119:N121"/>
    <mergeCell ref="O119:O121"/>
    <mergeCell ref="P119:P121"/>
    <mergeCell ref="Q119:Q121"/>
    <mergeCell ref="R119:R121"/>
    <mergeCell ref="S116:S118"/>
    <mergeCell ref="A119:A121"/>
    <mergeCell ref="B119:B121"/>
    <mergeCell ref="C119:C121"/>
    <mergeCell ref="D119:D121"/>
    <mergeCell ref="E119:E121"/>
    <mergeCell ref="F119:F121"/>
    <mergeCell ref="I119:I121"/>
    <mergeCell ref="J119:J121"/>
    <mergeCell ref="L119:L121"/>
    <mergeCell ref="M116:M118"/>
    <mergeCell ref="N116:N118"/>
    <mergeCell ref="O116:O118"/>
    <mergeCell ref="P116:P118"/>
    <mergeCell ref="Q116:Q118"/>
    <mergeCell ref="R116:R118"/>
    <mergeCell ref="R100:R103"/>
    <mergeCell ref="S100:S103"/>
    <mergeCell ref="A116:A118"/>
    <mergeCell ref="B116:B118"/>
    <mergeCell ref="C116:C118"/>
    <mergeCell ref="D116:D118"/>
    <mergeCell ref="E116:E118"/>
    <mergeCell ref="F116:F118"/>
    <mergeCell ref="I116:I118"/>
    <mergeCell ref="J116:J118"/>
    <mergeCell ref="J100:J103"/>
    <mergeCell ref="M100:M103"/>
    <mergeCell ref="N100:N103"/>
    <mergeCell ref="O100:O103"/>
    <mergeCell ref="P100:P103"/>
    <mergeCell ref="Q100:Q103"/>
    <mergeCell ref="Q92:Q95"/>
    <mergeCell ref="R92:R95"/>
    <mergeCell ref="S92:S95"/>
    <mergeCell ref="A100:A103"/>
    <mergeCell ref="B100:B103"/>
    <mergeCell ref="C100:C103"/>
    <mergeCell ref="D100:D103"/>
    <mergeCell ref="E100:E103"/>
    <mergeCell ref="F100:F103"/>
    <mergeCell ref="I100:I103"/>
    <mergeCell ref="I92:I95"/>
    <mergeCell ref="J92:J95"/>
    <mergeCell ref="M92:M95"/>
    <mergeCell ref="N92:N95"/>
    <mergeCell ref="O92:O95"/>
    <mergeCell ref="P92:P95"/>
    <mergeCell ref="P88:P91"/>
    <mergeCell ref="Q88:Q91"/>
    <mergeCell ref="R88:R91"/>
    <mergeCell ref="S88:S91"/>
    <mergeCell ref="A92:A95"/>
    <mergeCell ref="B92:B95"/>
    <mergeCell ref="C92:C95"/>
    <mergeCell ref="D92:D95"/>
    <mergeCell ref="E92:E95"/>
    <mergeCell ref="F92:F95"/>
    <mergeCell ref="F88:F91"/>
    <mergeCell ref="I88:I91"/>
    <mergeCell ref="J88:J91"/>
    <mergeCell ref="M88:M91"/>
    <mergeCell ref="N88:N91"/>
    <mergeCell ref="O88:O91"/>
    <mergeCell ref="O84:O87"/>
    <mergeCell ref="P84:P87"/>
    <mergeCell ref="Q84:Q87"/>
    <mergeCell ref="R84:R87"/>
    <mergeCell ref="S84:S87"/>
    <mergeCell ref="A88:A91"/>
    <mergeCell ref="B88:B91"/>
    <mergeCell ref="C88:C91"/>
    <mergeCell ref="D88:D91"/>
    <mergeCell ref="E88:E91"/>
    <mergeCell ref="Q80:Q83"/>
    <mergeCell ref="R80:R83"/>
    <mergeCell ref="S80:S83"/>
    <mergeCell ref="A84:A87"/>
    <mergeCell ref="B84:B87"/>
    <mergeCell ref="C84:C87"/>
    <mergeCell ref="D84:D87"/>
    <mergeCell ref="E84:E87"/>
    <mergeCell ref="F84:F87"/>
    <mergeCell ref="I84:I87"/>
    <mergeCell ref="I80:I83"/>
    <mergeCell ref="J80:J83"/>
    <mergeCell ref="M80:M83"/>
    <mergeCell ref="N80:N83"/>
    <mergeCell ref="O80:O83"/>
    <mergeCell ref="P80:P83"/>
    <mergeCell ref="P77:P79"/>
    <mergeCell ref="Q77:Q79"/>
    <mergeCell ref="R77:R79"/>
    <mergeCell ref="S77:S79"/>
    <mergeCell ref="A80:A83"/>
    <mergeCell ref="B80:B83"/>
    <mergeCell ref="C80:C83"/>
    <mergeCell ref="D80:D83"/>
    <mergeCell ref="E80:E83"/>
    <mergeCell ref="F80:F83"/>
    <mergeCell ref="R74:R76"/>
    <mergeCell ref="S74:S76"/>
    <mergeCell ref="A77:A79"/>
    <mergeCell ref="B77:B79"/>
    <mergeCell ref="C77:C79"/>
    <mergeCell ref="D77:D79"/>
    <mergeCell ref="E77:E79"/>
    <mergeCell ref="F77:F79"/>
    <mergeCell ref="I77:I79"/>
    <mergeCell ref="J77:J79"/>
    <mergeCell ref="I74:I76"/>
    <mergeCell ref="J74:J76"/>
    <mergeCell ref="L74:L76"/>
    <mergeCell ref="M74:M76"/>
    <mergeCell ref="N74:N76"/>
    <mergeCell ref="O74:O76"/>
    <mergeCell ref="A74:A76"/>
    <mergeCell ref="B74:B76"/>
    <mergeCell ref="C74:C76"/>
    <mergeCell ref="D74:D76"/>
    <mergeCell ref="E74:E76"/>
    <mergeCell ref="F74:F76"/>
    <mergeCell ref="K137:K139"/>
    <mergeCell ref="K140:K142"/>
    <mergeCell ref="P71:P73"/>
    <mergeCell ref="Q71:Q73"/>
    <mergeCell ref="Q96:Q99"/>
    <mergeCell ref="P74:P76"/>
    <mergeCell ref="Q74:Q76"/>
    <mergeCell ref="L77:L79"/>
    <mergeCell ref="M77:M79"/>
    <mergeCell ref="N77:N79"/>
    <mergeCell ref="J71:J73"/>
    <mergeCell ref="L71:L73"/>
    <mergeCell ref="M71:M73"/>
    <mergeCell ref="N71:N73"/>
    <mergeCell ref="O71:O73"/>
    <mergeCell ref="K131:K133"/>
    <mergeCell ref="O77:O79"/>
    <mergeCell ref="J84:J87"/>
    <mergeCell ref="M84:M87"/>
    <mergeCell ref="N84:N87"/>
    <mergeCell ref="S68:S70"/>
    <mergeCell ref="A71:A73"/>
    <mergeCell ref="B71:B73"/>
    <mergeCell ref="C71:C73"/>
    <mergeCell ref="D71:D73"/>
    <mergeCell ref="E71:E73"/>
    <mergeCell ref="F71:F73"/>
    <mergeCell ref="R71:R73"/>
    <mergeCell ref="S71:S73"/>
    <mergeCell ref="I71:I73"/>
    <mergeCell ref="I68:I70"/>
    <mergeCell ref="J68:J70"/>
    <mergeCell ref="N68:N70"/>
    <mergeCell ref="O68:O70"/>
    <mergeCell ref="P68:P70"/>
    <mergeCell ref="Q68:Q70"/>
    <mergeCell ref="A68:A70"/>
    <mergeCell ref="B68:B70"/>
    <mergeCell ref="C68:C70"/>
    <mergeCell ref="D68:D70"/>
    <mergeCell ref="E68:E70"/>
    <mergeCell ref="F68:F70"/>
    <mergeCell ref="E65:E67"/>
    <mergeCell ref="F65:F67"/>
    <mergeCell ref="R65:R67"/>
    <mergeCell ref="S65:S67"/>
    <mergeCell ref="L65:L67"/>
    <mergeCell ref="M65:M67"/>
    <mergeCell ref="R61:R64"/>
    <mergeCell ref="S61:S64"/>
    <mergeCell ref="M61:M64"/>
    <mergeCell ref="N61:N64"/>
    <mergeCell ref="O61:O64"/>
    <mergeCell ref="A96:A99"/>
    <mergeCell ref="B96:B99"/>
    <mergeCell ref="C96:C99"/>
    <mergeCell ref="D96:D99"/>
    <mergeCell ref="E96:E99"/>
    <mergeCell ref="O96:O99"/>
    <mergeCell ref="P96:P99"/>
    <mergeCell ref="J65:J67"/>
    <mergeCell ref="A65:A67"/>
    <mergeCell ref="B65:B67"/>
    <mergeCell ref="L68:L70"/>
    <mergeCell ref="M68:M70"/>
    <mergeCell ref="F96:F99"/>
    <mergeCell ref="C65:C67"/>
    <mergeCell ref="D65:D67"/>
    <mergeCell ref="I96:I99"/>
    <mergeCell ref="P61:P64"/>
    <mergeCell ref="Q61:Q64"/>
    <mergeCell ref="I65:I67"/>
    <mergeCell ref="N65:N67"/>
    <mergeCell ref="O65:O67"/>
    <mergeCell ref="P65:P67"/>
    <mergeCell ref="J96:J99"/>
    <mergeCell ref="M96:M99"/>
    <mergeCell ref="N96:N99"/>
    <mergeCell ref="S53:S56"/>
    <mergeCell ref="A61:A64"/>
    <mergeCell ref="B61:B64"/>
    <mergeCell ref="C61:C64"/>
    <mergeCell ref="D61:D64"/>
    <mergeCell ref="E61:E64"/>
    <mergeCell ref="F61:F64"/>
    <mergeCell ref="I61:I64"/>
    <mergeCell ref="J61:J64"/>
    <mergeCell ref="L61:L64"/>
    <mergeCell ref="M53:M56"/>
    <mergeCell ref="N53:N56"/>
    <mergeCell ref="O53:O56"/>
    <mergeCell ref="P53:P56"/>
    <mergeCell ref="Q53:Q56"/>
    <mergeCell ref="R53:R56"/>
    <mergeCell ref="S49:S52"/>
    <mergeCell ref="A53:A56"/>
    <mergeCell ref="B53:B56"/>
    <mergeCell ref="C53:C56"/>
    <mergeCell ref="D53:D56"/>
    <mergeCell ref="E53:E56"/>
    <mergeCell ref="F53:F56"/>
    <mergeCell ref="I53:I56"/>
    <mergeCell ref="J53:J56"/>
    <mergeCell ref="L53:L56"/>
    <mergeCell ref="M49:M52"/>
    <mergeCell ref="N49:N52"/>
    <mergeCell ref="O49:O52"/>
    <mergeCell ref="P49:P52"/>
    <mergeCell ref="Q49:Q52"/>
    <mergeCell ref="R49:R52"/>
    <mergeCell ref="S45:S48"/>
    <mergeCell ref="A49:A52"/>
    <mergeCell ref="B49:B52"/>
    <mergeCell ref="C49:C52"/>
    <mergeCell ref="D49:D52"/>
    <mergeCell ref="E49:E52"/>
    <mergeCell ref="F49:F52"/>
    <mergeCell ref="I49:I52"/>
    <mergeCell ref="J49:J52"/>
    <mergeCell ref="L49:L52"/>
    <mergeCell ref="M45:M48"/>
    <mergeCell ref="N45:N48"/>
    <mergeCell ref="O45:O48"/>
    <mergeCell ref="P45:P48"/>
    <mergeCell ref="Q45:Q48"/>
    <mergeCell ref="R45:R48"/>
    <mergeCell ref="S41:S44"/>
    <mergeCell ref="A45:A48"/>
    <mergeCell ref="B45:B48"/>
    <mergeCell ref="C45:C48"/>
    <mergeCell ref="D45:D48"/>
    <mergeCell ref="E45:E48"/>
    <mergeCell ref="F45:F48"/>
    <mergeCell ref="I45:I48"/>
    <mergeCell ref="J45:J48"/>
    <mergeCell ref="L45:L48"/>
    <mergeCell ref="J41:J44"/>
    <mergeCell ref="M41:M44"/>
    <mergeCell ref="N41:N44"/>
    <mergeCell ref="O41:O44"/>
    <mergeCell ref="P41:P44"/>
    <mergeCell ref="Q41:Q44"/>
    <mergeCell ref="L41:L44"/>
    <mergeCell ref="R41:R44"/>
    <mergeCell ref="J57:J60"/>
    <mergeCell ref="L57:L60"/>
    <mergeCell ref="M57:M60"/>
    <mergeCell ref="N57:N60"/>
    <mergeCell ref="A41:A44"/>
    <mergeCell ref="B41:B44"/>
    <mergeCell ref="C41:C44"/>
    <mergeCell ref="D41:D44"/>
    <mergeCell ref="E41:E44"/>
    <mergeCell ref="Q112:Q115"/>
    <mergeCell ref="R112:R115"/>
    <mergeCell ref="S112:S115"/>
    <mergeCell ref="O57:O60"/>
    <mergeCell ref="P57:P60"/>
    <mergeCell ref="Q57:Q60"/>
    <mergeCell ref="R57:R60"/>
    <mergeCell ref="S57:S60"/>
    <mergeCell ref="Q65:Q67"/>
    <mergeCell ref="R68:R70"/>
    <mergeCell ref="J112:J115"/>
    <mergeCell ref="L112:L115"/>
    <mergeCell ref="M112:M115"/>
    <mergeCell ref="N112:N115"/>
    <mergeCell ref="O112:O115"/>
    <mergeCell ref="P112:P115"/>
    <mergeCell ref="R35:R40"/>
    <mergeCell ref="S35:S40"/>
    <mergeCell ref="A112:A115"/>
    <mergeCell ref="B112:B115"/>
    <mergeCell ref="C112:C115"/>
    <mergeCell ref="D112:D115"/>
    <mergeCell ref="E112:E115"/>
    <mergeCell ref="F112:F115"/>
    <mergeCell ref="H112:H115"/>
    <mergeCell ref="I112:I115"/>
    <mergeCell ref="L35:L40"/>
    <mergeCell ref="M35:M40"/>
    <mergeCell ref="N35:N40"/>
    <mergeCell ref="O35:O40"/>
    <mergeCell ref="P35:P40"/>
    <mergeCell ref="Q35:Q40"/>
    <mergeCell ref="R29:R34"/>
    <mergeCell ref="S29:S34"/>
    <mergeCell ref="A35:A40"/>
    <mergeCell ref="B35:B40"/>
    <mergeCell ref="C35:C40"/>
    <mergeCell ref="D35:D40"/>
    <mergeCell ref="E35:E40"/>
    <mergeCell ref="F35:F40"/>
    <mergeCell ref="I35:I40"/>
    <mergeCell ref="J35:J40"/>
    <mergeCell ref="J29:J34"/>
    <mergeCell ref="M29:M34"/>
    <mergeCell ref="N29:N34"/>
    <mergeCell ref="O29:O34"/>
    <mergeCell ref="P29:P34"/>
    <mergeCell ref="Q29:Q34"/>
    <mergeCell ref="I104:I107"/>
    <mergeCell ref="A29:A34"/>
    <mergeCell ref="B29:B34"/>
    <mergeCell ref="C29:C34"/>
    <mergeCell ref="D29:D34"/>
    <mergeCell ref="E29:E34"/>
    <mergeCell ref="F29:F34"/>
    <mergeCell ref="I29:I34"/>
    <mergeCell ref="I41:I44"/>
    <mergeCell ref="F41:F44"/>
    <mergeCell ref="S104:S107"/>
    <mergeCell ref="A57:A60"/>
    <mergeCell ref="R96:R99"/>
    <mergeCell ref="S96:S99"/>
    <mergeCell ref="A104:A107"/>
    <mergeCell ref="B104:B107"/>
    <mergeCell ref="C104:C107"/>
    <mergeCell ref="D104:D107"/>
    <mergeCell ref="E104:E107"/>
    <mergeCell ref="F104:F107"/>
    <mergeCell ref="Q23:Q28"/>
    <mergeCell ref="R23:R28"/>
    <mergeCell ref="S23:S28"/>
    <mergeCell ref="J104:J107"/>
    <mergeCell ref="M104:M107"/>
    <mergeCell ref="N104:N107"/>
    <mergeCell ref="O104:O107"/>
    <mergeCell ref="P104:P107"/>
    <mergeCell ref="Q104:Q107"/>
    <mergeCell ref="R104:R107"/>
    <mergeCell ref="I23:I28"/>
    <mergeCell ref="J23:J28"/>
    <mergeCell ref="M23:M28"/>
    <mergeCell ref="N23:N28"/>
    <mergeCell ref="O23:O28"/>
    <mergeCell ref="P23:P28"/>
    <mergeCell ref="P16:P22"/>
    <mergeCell ref="Q16:Q22"/>
    <mergeCell ref="R16:R22"/>
    <mergeCell ref="S16:S22"/>
    <mergeCell ref="A23:A28"/>
    <mergeCell ref="B23:B28"/>
    <mergeCell ref="C23:C28"/>
    <mergeCell ref="D23:D28"/>
    <mergeCell ref="E23:E28"/>
    <mergeCell ref="F23:F28"/>
    <mergeCell ref="F16:F22"/>
    <mergeCell ref="I16:I22"/>
    <mergeCell ref="J16:J22"/>
    <mergeCell ref="M16:M22"/>
    <mergeCell ref="N16:N22"/>
    <mergeCell ref="O16:O22"/>
    <mergeCell ref="O6:O10"/>
    <mergeCell ref="P6:P10"/>
    <mergeCell ref="Q6:Q10"/>
    <mergeCell ref="R6:R10"/>
    <mergeCell ref="S6:S10"/>
    <mergeCell ref="A16:A22"/>
    <mergeCell ref="B16:B22"/>
    <mergeCell ref="C16:C22"/>
    <mergeCell ref="D16:D22"/>
    <mergeCell ref="E16:E22"/>
    <mergeCell ref="F6:F10"/>
    <mergeCell ref="I6:I10"/>
    <mergeCell ref="J6:J10"/>
    <mergeCell ref="L6:L10"/>
    <mergeCell ref="M6:M10"/>
    <mergeCell ref="N6:N10"/>
    <mergeCell ref="G4:H4"/>
    <mergeCell ref="I4:I5"/>
    <mergeCell ref="J4:N4"/>
    <mergeCell ref="O4:O5"/>
    <mergeCell ref="P4:S4"/>
    <mergeCell ref="A6:A10"/>
    <mergeCell ref="B6:B10"/>
    <mergeCell ref="C6:C10"/>
    <mergeCell ref="D6:D10"/>
    <mergeCell ref="E6:E10"/>
    <mergeCell ref="A1:S1"/>
    <mergeCell ref="H2:S2"/>
    <mergeCell ref="A3:A5"/>
    <mergeCell ref="B3:B5"/>
    <mergeCell ref="C3:C5"/>
    <mergeCell ref="D3:D5"/>
    <mergeCell ref="E3:E5"/>
    <mergeCell ref="F3:F5"/>
    <mergeCell ref="G3:N3"/>
    <mergeCell ref="O3:S3"/>
    <mergeCell ref="H77:H79"/>
    <mergeCell ref="H80:H83"/>
    <mergeCell ref="H84:H87"/>
    <mergeCell ref="H88:H91"/>
    <mergeCell ref="H92:H95"/>
    <mergeCell ref="H61:H64"/>
    <mergeCell ref="H65:H67"/>
    <mergeCell ref="H68:H70"/>
    <mergeCell ref="H74:H76"/>
    <mergeCell ref="H96:H99"/>
    <mergeCell ref="H100:H103"/>
    <mergeCell ref="H104:H107"/>
    <mergeCell ref="H108:H111"/>
    <mergeCell ref="H116:H118"/>
    <mergeCell ref="H45:H48"/>
    <mergeCell ref="H49:H52"/>
    <mergeCell ref="H53:H56"/>
    <mergeCell ref="H71:H73"/>
    <mergeCell ref="H57:H60"/>
  </mergeCells>
  <printOptions/>
  <pageMargins left="0.11811023622047245" right="0.11811023622047245" top="0.3937007874015748" bottom="0.1968503937007874" header="0.31496062992125984" footer="0.31496062992125984"/>
  <pageSetup fitToHeight="0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.8515625" style="132" customWidth="1"/>
    <col min="2" max="2" width="45.7109375" style="137" customWidth="1"/>
    <col min="3" max="5" width="8.7109375" style="133" hidden="1" customWidth="1"/>
    <col min="6" max="6" width="0.2890625" style="134" hidden="1" customWidth="1"/>
    <col min="7" max="9" width="7.8515625" style="134" customWidth="1"/>
    <col min="10" max="10" width="9.140625" style="481" customWidth="1"/>
    <col min="11" max="11" width="9.140625" style="135" customWidth="1"/>
    <col min="12" max="12" width="10.140625" style="135" customWidth="1"/>
    <col min="13" max="13" width="11.421875" style="138" customWidth="1"/>
  </cols>
  <sheetData>
    <row r="1" spans="1:19" ht="36" customHeight="1">
      <c r="A1" s="3018" t="s">
        <v>1055</v>
      </c>
      <c r="B1" s="3019"/>
      <c r="C1" s="3019"/>
      <c r="D1" s="3019"/>
      <c r="E1" s="3019"/>
      <c r="F1" s="3019"/>
      <c r="G1" s="3019"/>
      <c r="H1" s="3019"/>
      <c r="I1" s="3019"/>
      <c r="J1" s="3019"/>
      <c r="K1" s="3019"/>
      <c r="L1" s="3019"/>
      <c r="M1" s="3019"/>
      <c r="N1" s="3019"/>
      <c r="O1" s="3019"/>
      <c r="P1" s="3019"/>
      <c r="Q1" s="3019"/>
      <c r="R1" s="3019"/>
      <c r="S1" s="3020"/>
    </row>
    <row r="2" spans="1:19" ht="27" customHeight="1" thickBot="1">
      <c r="A2" s="3002" t="s">
        <v>176</v>
      </c>
      <c r="B2" s="3003"/>
      <c r="C2" s="3003"/>
      <c r="D2" s="3003"/>
      <c r="E2" s="3003"/>
      <c r="F2" s="3003"/>
      <c r="G2" s="3003"/>
      <c r="H2" s="3003"/>
      <c r="I2" s="3003"/>
      <c r="J2" s="3003"/>
      <c r="K2" s="3003"/>
      <c r="L2" s="3003"/>
      <c r="M2" s="3003"/>
      <c r="N2" s="3021"/>
      <c r="O2" s="3003"/>
      <c r="P2" s="3003"/>
      <c r="Q2" s="3003"/>
      <c r="R2" s="3003"/>
      <c r="S2" s="3022"/>
    </row>
    <row r="3" spans="1:19" ht="33" customHeight="1">
      <c r="A3" s="3023" t="s">
        <v>524</v>
      </c>
      <c r="B3" s="3024"/>
      <c r="C3" s="3024"/>
      <c r="D3" s="3024"/>
      <c r="E3" s="3024"/>
      <c r="F3" s="3024"/>
      <c r="G3" s="3024"/>
      <c r="H3" s="3024"/>
      <c r="I3" s="3024"/>
      <c r="J3" s="3024"/>
      <c r="K3" s="3024"/>
      <c r="L3" s="3024"/>
      <c r="M3" s="3024"/>
      <c r="N3" s="3024"/>
      <c r="O3" s="3024"/>
      <c r="P3" s="3024"/>
      <c r="Q3" s="3024"/>
      <c r="R3" s="3024"/>
      <c r="S3" s="3025"/>
    </row>
    <row r="4" spans="1:19" s="22" customFormat="1" ht="12.75" customHeight="1">
      <c r="A4" s="3004" t="s">
        <v>49</v>
      </c>
      <c r="B4" s="3005"/>
      <c r="C4" s="3008" t="s">
        <v>51</v>
      </c>
      <c r="D4" s="3008"/>
      <c r="E4" s="3008"/>
      <c r="F4" s="404"/>
      <c r="G4" s="3012" t="s">
        <v>447</v>
      </c>
      <c r="H4" s="3013"/>
      <c r="I4" s="3013"/>
      <c r="J4" s="3013"/>
      <c r="K4" s="3013"/>
      <c r="L4" s="3013"/>
      <c r="M4" s="3014"/>
      <c r="N4" s="3034" t="s">
        <v>420</v>
      </c>
      <c r="O4" s="3035"/>
      <c r="P4" s="3035"/>
      <c r="Q4" s="3035"/>
      <c r="R4" s="3035"/>
      <c r="S4" s="3036"/>
    </row>
    <row r="5" spans="1:19" s="22" customFormat="1" ht="12.75" customHeight="1">
      <c r="A5" s="3004"/>
      <c r="B5" s="3005"/>
      <c r="C5" s="198"/>
      <c r="D5" s="198"/>
      <c r="E5" s="198"/>
      <c r="F5" s="2977" t="s">
        <v>64</v>
      </c>
      <c r="G5" s="2979" t="s">
        <v>177</v>
      </c>
      <c r="H5" s="2980"/>
      <c r="I5" s="2980"/>
      <c r="J5" s="2981" t="s">
        <v>434</v>
      </c>
      <c r="K5" s="2989" t="s">
        <v>435</v>
      </c>
      <c r="L5" s="2983" t="s">
        <v>179</v>
      </c>
      <c r="M5" s="2985" t="s">
        <v>180</v>
      </c>
      <c r="N5" s="3037" t="s">
        <v>177</v>
      </c>
      <c r="O5" s="3038"/>
      <c r="P5" s="3038"/>
      <c r="Q5" s="3039" t="s">
        <v>178</v>
      </c>
      <c r="R5" s="3039" t="s">
        <v>179</v>
      </c>
      <c r="S5" s="3041" t="s">
        <v>180</v>
      </c>
    </row>
    <row r="6" spans="1:19" s="28" customFormat="1" ht="17.25" customHeight="1" thickBot="1">
      <c r="A6" s="3006"/>
      <c r="B6" s="3007"/>
      <c r="C6" s="199" t="s">
        <v>52</v>
      </c>
      <c r="D6" s="199" t="s">
        <v>53</v>
      </c>
      <c r="E6" s="199" t="s">
        <v>54</v>
      </c>
      <c r="F6" s="2978"/>
      <c r="G6" s="200" t="s">
        <v>6</v>
      </c>
      <c r="H6" s="200" t="s">
        <v>7</v>
      </c>
      <c r="I6" s="200" t="s">
        <v>8</v>
      </c>
      <c r="J6" s="2982"/>
      <c r="K6" s="2990"/>
      <c r="L6" s="2984"/>
      <c r="M6" s="2986"/>
      <c r="N6" s="381" t="s">
        <v>6</v>
      </c>
      <c r="O6" s="381" t="s">
        <v>7</v>
      </c>
      <c r="P6" s="381" t="s">
        <v>8</v>
      </c>
      <c r="Q6" s="3040"/>
      <c r="R6" s="3040"/>
      <c r="S6" s="3042"/>
    </row>
    <row r="7" spans="1:19" s="28" customFormat="1" ht="13.5" customHeight="1" thickBot="1" thickTop="1">
      <c r="A7" s="426"/>
      <c r="B7" s="427"/>
      <c r="C7" s="428"/>
      <c r="D7" s="428"/>
      <c r="E7" s="428"/>
      <c r="F7" s="429"/>
      <c r="G7" s="430"/>
      <c r="H7" s="430"/>
      <c r="I7" s="430"/>
      <c r="J7" s="431"/>
      <c r="K7" s="431"/>
      <c r="L7" s="431"/>
      <c r="M7" s="432"/>
      <c r="N7" s="433"/>
      <c r="O7" s="433"/>
      <c r="P7" s="433"/>
      <c r="Q7" s="433"/>
      <c r="R7" s="433"/>
      <c r="S7" s="433"/>
    </row>
    <row r="8" spans="1:19" s="28" customFormat="1" ht="17.25" customHeight="1">
      <c r="A8" s="2999" t="s">
        <v>300</v>
      </c>
      <c r="B8" s="3000"/>
      <c r="C8" s="3000"/>
      <c r="D8" s="3000"/>
      <c r="E8" s="3000"/>
      <c r="F8" s="3000"/>
      <c r="G8" s="3000"/>
      <c r="H8" s="3000"/>
      <c r="I8" s="3000"/>
      <c r="J8" s="3000"/>
      <c r="K8" s="3000"/>
      <c r="L8" s="3000"/>
      <c r="M8" s="3001"/>
      <c r="N8" s="3026"/>
      <c r="O8" s="3027"/>
      <c r="P8" s="3027"/>
      <c r="Q8" s="3027"/>
      <c r="R8" s="3027"/>
      <c r="S8" s="3027"/>
    </row>
    <row r="9" spans="1:19" s="28" customFormat="1" ht="37.5" customHeight="1">
      <c r="A9" s="3009" t="s">
        <v>301</v>
      </c>
      <c r="B9" s="3010"/>
      <c r="C9" s="3010"/>
      <c r="D9" s="3010"/>
      <c r="E9" s="3010"/>
      <c r="F9" s="3010"/>
      <c r="G9" s="3010"/>
      <c r="H9" s="3010"/>
      <c r="I9" s="3010"/>
      <c r="J9" s="3010"/>
      <c r="K9" s="3010"/>
      <c r="L9" s="3010"/>
      <c r="M9" s="3011"/>
      <c r="N9" s="3026"/>
      <c r="O9" s="3027"/>
      <c r="P9" s="3027"/>
      <c r="Q9" s="3027"/>
      <c r="R9" s="3027"/>
      <c r="S9" s="3027"/>
    </row>
    <row r="10" spans="1:19" ht="12.75">
      <c r="A10" s="639" t="s">
        <v>181</v>
      </c>
      <c r="B10" s="593" t="s">
        <v>302</v>
      </c>
      <c r="C10" s="594"/>
      <c r="D10" s="594">
        <v>40000</v>
      </c>
      <c r="E10" s="594"/>
      <c r="F10" s="595"/>
      <c r="G10" s="478">
        <v>8138000</v>
      </c>
      <c r="H10" s="478"/>
      <c r="I10" s="478"/>
      <c r="J10" s="482">
        <v>8138000</v>
      </c>
      <c r="K10" s="491"/>
      <c r="L10" s="478">
        <v>935000</v>
      </c>
      <c r="M10" s="493">
        <f aca="true" t="shared" si="0" ref="M10:M34">SUM(J10:L10)</f>
        <v>9073000</v>
      </c>
      <c r="N10" s="382"/>
      <c r="O10" s="382"/>
      <c r="P10" s="382"/>
      <c r="Q10" s="383">
        <f aca="true" t="shared" si="1" ref="Q10:Q35">SUM(N10:P10)</f>
        <v>0</v>
      </c>
      <c r="R10" s="384"/>
      <c r="S10" s="385">
        <f aca="true" t="shared" si="2" ref="S10:S36">SUM(Q10:R10)</f>
        <v>0</v>
      </c>
    </row>
    <row r="11" spans="1:19" ht="12.75">
      <c r="A11" s="639" t="s">
        <v>182</v>
      </c>
      <c r="B11" s="593" t="s">
        <v>303</v>
      </c>
      <c r="C11" s="594"/>
      <c r="D11" s="594">
        <v>40000</v>
      </c>
      <c r="E11" s="594"/>
      <c r="F11" s="595"/>
      <c r="G11" s="478"/>
      <c r="H11" s="642"/>
      <c r="I11" s="642"/>
      <c r="J11" s="482">
        <v>0</v>
      </c>
      <c r="K11" s="491"/>
      <c r="L11" s="478">
        <v>35000</v>
      </c>
      <c r="M11" s="493">
        <f t="shared" si="0"/>
        <v>35000</v>
      </c>
      <c r="N11" s="120"/>
      <c r="O11" s="120"/>
      <c r="P11" s="120"/>
      <c r="Q11" s="121">
        <f t="shared" si="1"/>
        <v>0</v>
      </c>
      <c r="R11" s="120"/>
      <c r="S11" s="203">
        <f t="shared" si="2"/>
        <v>0</v>
      </c>
    </row>
    <row r="12" spans="1:19" ht="12.75">
      <c r="A12" s="639" t="s">
        <v>183</v>
      </c>
      <c r="B12" s="593" t="s">
        <v>436</v>
      </c>
      <c r="C12" s="594"/>
      <c r="D12" s="594"/>
      <c r="E12" s="594"/>
      <c r="F12" s="595"/>
      <c r="G12" s="478"/>
      <c r="H12" s="642"/>
      <c r="I12" s="478">
        <v>568000</v>
      </c>
      <c r="J12" s="482">
        <v>568000</v>
      </c>
      <c r="K12" s="491"/>
      <c r="L12" s="478">
        <v>113000</v>
      </c>
      <c r="M12" s="493">
        <f t="shared" si="0"/>
        <v>681000</v>
      </c>
      <c r="N12" s="120"/>
      <c r="O12" s="120"/>
      <c r="P12" s="120"/>
      <c r="Q12" s="121">
        <f t="shared" si="1"/>
        <v>0</v>
      </c>
      <c r="R12" s="469"/>
      <c r="S12" s="203">
        <f t="shared" si="2"/>
        <v>0</v>
      </c>
    </row>
    <row r="13" spans="1:19" ht="12.75">
      <c r="A13" s="639" t="s">
        <v>184</v>
      </c>
      <c r="B13" s="593" t="s">
        <v>208</v>
      </c>
      <c r="C13" s="594"/>
      <c r="D13" s="594"/>
      <c r="E13" s="594">
        <v>10000</v>
      </c>
      <c r="F13" s="595"/>
      <c r="G13" s="478"/>
      <c r="H13" s="642"/>
      <c r="I13" s="478">
        <v>250000</v>
      </c>
      <c r="J13" s="482">
        <v>250000</v>
      </c>
      <c r="K13" s="491"/>
      <c r="L13" s="478">
        <v>30000</v>
      </c>
      <c r="M13" s="493">
        <f t="shared" si="0"/>
        <v>280000</v>
      </c>
      <c r="N13" s="120"/>
      <c r="O13" s="120"/>
      <c r="P13" s="469"/>
      <c r="Q13" s="121">
        <f t="shared" si="1"/>
        <v>0</v>
      </c>
      <c r="R13" s="469"/>
      <c r="S13" s="203">
        <f t="shared" si="2"/>
        <v>0</v>
      </c>
    </row>
    <row r="14" spans="1:19" ht="12.75">
      <c r="A14" s="639" t="s">
        <v>185</v>
      </c>
      <c r="B14" s="593" t="s">
        <v>195</v>
      </c>
      <c r="C14" s="594"/>
      <c r="D14" s="594"/>
      <c r="E14" s="594">
        <v>10000</v>
      </c>
      <c r="F14" s="595"/>
      <c r="G14" s="478"/>
      <c r="H14" s="642"/>
      <c r="I14" s="478"/>
      <c r="J14" s="482">
        <v>0</v>
      </c>
      <c r="K14" s="491"/>
      <c r="L14" s="478">
        <v>150000</v>
      </c>
      <c r="M14" s="493">
        <f t="shared" si="0"/>
        <v>150000</v>
      </c>
      <c r="N14" s="120"/>
      <c r="O14" s="120"/>
      <c r="P14" s="120"/>
      <c r="Q14" s="121">
        <f t="shared" si="1"/>
        <v>0</v>
      </c>
      <c r="R14" s="120"/>
      <c r="S14" s="203">
        <f t="shared" si="2"/>
        <v>0</v>
      </c>
    </row>
    <row r="15" spans="1:19" ht="12.75">
      <c r="A15" s="639" t="s">
        <v>186</v>
      </c>
      <c r="B15" s="593" t="s">
        <v>196</v>
      </c>
      <c r="C15" s="596"/>
      <c r="D15" s="596"/>
      <c r="E15" s="596"/>
      <c r="F15" s="592"/>
      <c r="G15" s="478"/>
      <c r="H15" s="642"/>
      <c r="I15" s="478">
        <v>190000</v>
      </c>
      <c r="J15" s="482">
        <v>190000</v>
      </c>
      <c r="K15" s="491"/>
      <c r="L15" s="642"/>
      <c r="M15" s="493">
        <f t="shared" si="0"/>
        <v>190000</v>
      </c>
      <c r="N15" s="120"/>
      <c r="O15" s="120"/>
      <c r="P15" s="120"/>
      <c r="Q15" s="121">
        <f t="shared" si="1"/>
        <v>0</v>
      </c>
      <c r="R15" s="120"/>
      <c r="S15" s="203">
        <f t="shared" si="2"/>
        <v>0</v>
      </c>
    </row>
    <row r="16" spans="1:19" s="28" customFormat="1" ht="12" customHeight="1">
      <c r="A16" s="639" t="s">
        <v>187</v>
      </c>
      <c r="B16" s="640" t="s">
        <v>197</v>
      </c>
      <c r="C16" s="596"/>
      <c r="D16" s="596"/>
      <c r="E16" s="596"/>
      <c r="F16" s="592"/>
      <c r="G16" s="478"/>
      <c r="H16" s="642"/>
      <c r="I16" s="478">
        <v>55000</v>
      </c>
      <c r="J16" s="482">
        <v>55000</v>
      </c>
      <c r="K16" s="490"/>
      <c r="L16" s="642"/>
      <c r="M16" s="493">
        <f t="shared" si="0"/>
        <v>55000</v>
      </c>
      <c r="N16" s="120"/>
      <c r="O16" s="120"/>
      <c r="P16" s="469"/>
      <c r="Q16" s="121">
        <f t="shared" si="1"/>
        <v>0</v>
      </c>
      <c r="R16" s="129"/>
      <c r="S16" s="203">
        <f t="shared" si="2"/>
        <v>0</v>
      </c>
    </row>
    <row r="17" spans="1:19" s="28" customFormat="1" ht="12" customHeight="1">
      <c r="A17" s="639" t="s">
        <v>188</v>
      </c>
      <c r="B17" s="593" t="s">
        <v>526</v>
      </c>
      <c r="C17" s="596"/>
      <c r="D17" s="596"/>
      <c r="E17" s="596"/>
      <c r="F17" s="592"/>
      <c r="G17" s="607"/>
      <c r="H17" s="643"/>
      <c r="I17" s="478">
        <v>102000</v>
      </c>
      <c r="J17" s="482">
        <v>102000</v>
      </c>
      <c r="K17" s="490"/>
      <c r="L17" s="478">
        <v>105400</v>
      </c>
      <c r="M17" s="493">
        <f t="shared" si="0"/>
        <v>207400</v>
      </c>
      <c r="N17" s="127"/>
      <c r="O17" s="127"/>
      <c r="P17" s="128"/>
      <c r="Q17" s="121">
        <f t="shared" si="1"/>
        <v>0</v>
      </c>
      <c r="R17" s="129"/>
      <c r="S17" s="203">
        <f t="shared" si="2"/>
        <v>0</v>
      </c>
    </row>
    <row r="18" spans="1:19" s="28" customFormat="1" ht="12" customHeight="1">
      <c r="A18" s="639" t="s">
        <v>189</v>
      </c>
      <c r="B18" s="640" t="s">
        <v>437</v>
      </c>
      <c r="C18" s="596"/>
      <c r="D18" s="596"/>
      <c r="E18" s="596"/>
      <c r="F18" s="592"/>
      <c r="G18" s="478"/>
      <c r="H18" s="644"/>
      <c r="I18" s="642"/>
      <c r="J18" s="482">
        <v>0</v>
      </c>
      <c r="K18" s="1283">
        <v>150000</v>
      </c>
      <c r="L18" s="642"/>
      <c r="M18" s="493">
        <f t="shared" si="0"/>
        <v>150000</v>
      </c>
      <c r="N18" s="120"/>
      <c r="O18" s="470"/>
      <c r="P18" s="469"/>
      <c r="Q18" s="121">
        <f t="shared" si="1"/>
        <v>0</v>
      </c>
      <c r="R18" s="470"/>
      <c r="S18" s="203">
        <f t="shared" si="2"/>
        <v>0</v>
      </c>
    </row>
    <row r="19" spans="1:19" s="28" customFormat="1" ht="12" customHeight="1">
      <c r="A19" s="639" t="s">
        <v>190</v>
      </c>
      <c r="B19" s="640" t="s">
        <v>304</v>
      </c>
      <c r="C19" s="596"/>
      <c r="D19" s="596"/>
      <c r="E19" s="596"/>
      <c r="F19" s="592"/>
      <c r="G19" s="478"/>
      <c r="H19" s="642"/>
      <c r="I19" s="642"/>
      <c r="J19" s="482">
        <v>0</v>
      </c>
      <c r="K19" s="1283">
        <v>250000</v>
      </c>
      <c r="L19" s="642"/>
      <c r="M19" s="493">
        <f t="shared" si="0"/>
        <v>250000</v>
      </c>
      <c r="N19" s="120"/>
      <c r="O19" s="120"/>
      <c r="P19" s="120"/>
      <c r="Q19" s="121">
        <f t="shared" si="1"/>
        <v>0</v>
      </c>
      <c r="R19" s="129"/>
      <c r="S19" s="203">
        <f t="shared" si="2"/>
        <v>0</v>
      </c>
    </row>
    <row r="20" spans="1:19" s="28" customFormat="1" ht="12" customHeight="1">
      <c r="A20" s="639" t="s">
        <v>191</v>
      </c>
      <c r="B20" s="597" t="s">
        <v>438</v>
      </c>
      <c r="C20" s="596"/>
      <c r="D20" s="596"/>
      <c r="E20" s="596"/>
      <c r="F20" s="592"/>
      <c r="G20" s="478"/>
      <c r="H20" s="642"/>
      <c r="I20" s="642"/>
      <c r="J20" s="482">
        <v>0</v>
      </c>
      <c r="K20" s="1283">
        <v>1369600</v>
      </c>
      <c r="L20" s="642"/>
      <c r="M20" s="493">
        <f t="shared" si="0"/>
        <v>1369600</v>
      </c>
      <c r="N20" s="120"/>
      <c r="O20" s="120"/>
      <c r="P20" s="120"/>
      <c r="Q20" s="121">
        <f t="shared" si="1"/>
        <v>0</v>
      </c>
      <c r="R20" s="129"/>
      <c r="S20" s="203">
        <f t="shared" si="2"/>
        <v>0</v>
      </c>
    </row>
    <row r="21" spans="1:19" s="28" customFormat="1" ht="12" customHeight="1">
      <c r="A21" s="639" t="s">
        <v>207</v>
      </c>
      <c r="B21" s="597" t="s">
        <v>439</v>
      </c>
      <c r="C21" s="596"/>
      <c r="D21" s="596"/>
      <c r="E21" s="596"/>
      <c r="F21" s="592"/>
      <c r="G21" s="478"/>
      <c r="H21" s="642"/>
      <c r="I21" s="478">
        <v>625000</v>
      </c>
      <c r="J21" s="482">
        <v>625000</v>
      </c>
      <c r="K21" s="1283"/>
      <c r="L21" s="478">
        <v>20000</v>
      </c>
      <c r="M21" s="493">
        <f t="shared" si="0"/>
        <v>645000</v>
      </c>
      <c r="N21" s="120"/>
      <c r="O21" s="469"/>
      <c r="P21" s="469"/>
      <c r="Q21" s="121">
        <f t="shared" si="1"/>
        <v>0</v>
      </c>
      <c r="R21" s="129"/>
      <c r="S21" s="203">
        <f t="shared" si="2"/>
        <v>0</v>
      </c>
    </row>
    <row r="22" spans="1:19" s="28" customFormat="1" ht="12" customHeight="1">
      <c r="A22" s="639" t="s">
        <v>305</v>
      </c>
      <c r="B22" s="593" t="s">
        <v>440</v>
      </c>
      <c r="C22" s="596"/>
      <c r="D22" s="596"/>
      <c r="E22" s="596"/>
      <c r="F22" s="592"/>
      <c r="G22" s="607"/>
      <c r="H22" s="643"/>
      <c r="I22" s="478">
        <v>120000</v>
      </c>
      <c r="J22" s="482">
        <v>120000</v>
      </c>
      <c r="K22" s="490"/>
      <c r="L22" s="478">
        <v>0</v>
      </c>
      <c r="M22" s="493">
        <f t="shared" si="0"/>
        <v>120000</v>
      </c>
      <c r="N22" s="127"/>
      <c r="O22" s="127"/>
      <c r="P22" s="471"/>
      <c r="Q22" s="121">
        <f t="shared" si="1"/>
        <v>0</v>
      </c>
      <c r="R22" s="129"/>
      <c r="S22" s="203">
        <f t="shared" si="2"/>
        <v>0</v>
      </c>
    </row>
    <row r="23" spans="1:19" s="28" customFormat="1" ht="12" customHeight="1">
      <c r="A23" s="639" t="s">
        <v>306</v>
      </c>
      <c r="B23" s="204" t="s">
        <v>441</v>
      </c>
      <c r="C23" s="598"/>
      <c r="D23" s="598">
        <v>40000</v>
      </c>
      <c r="E23" s="598"/>
      <c r="F23" s="599"/>
      <c r="G23" s="478"/>
      <c r="H23" s="642"/>
      <c r="I23" s="478">
        <v>90000</v>
      </c>
      <c r="J23" s="482">
        <v>90000</v>
      </c>
      <c r="K23" s="490"/>
      <c r="L23" s="478">
        <v>22000</v>
      </c>
      <c r="M23" s="493">
        <f t="shared" si="0"/>
        <v>112000</v>
      </c>
      <c r="N23" s="120"/>
      <c r="O23" s="120"/>
      <c r="P23" s="120"/>
      <c r="Q23" s="121">
        <f t="shared" si="1"/>
        <v>0</v>
      </c>
      <c r="R23" s="129"/>
      <c r="S23" s="203">
        <f t="shared" si="2"/>
        <v>0</v>
      </c>
    </row>
    <row r="24" spans="1:19" s="28" customFormat="1" ht="12" customHeight="1">
      <c r="A24" s="639" t="s">
        <v>307</v>
      </c>
      <c r="B24" s="204" t="s">
        <v>198</v>
      </c>
      <c r="C24" s="598"/>
      <c r="D24" s="598"/>
      <c r="E24" s="598"/>
      <c r="F24" s="599"/>
      <c r="G24" s="478"/>
      <c r="H24" s="478">
        <v>130000</v>
      </c>
      <c r="I24" s="478"/>
      <c r="J24" s="482">
        <v>130000</v>
      </c>
      <c r="K24" s="490"/>
      <c r="L24" s="478">
        <v>50000</v>
      </c>
      <c r="M24" s="493">
        <f t="shared" si="0"/>
        <v>180000</v>
      </c>
      <c r="N24" s="120"/>
      <c r="O24" s="120"/>
      <c r="P24" s="120"/>
      <c r="Q24" s="121">
        <f t="shared" si="1"/>
        <v>0</v>
      </c>
      <c r="R24" s="470"/>
      <c r="S24" s="203">
        <f t="shared" si="2"/>
        <v>0</v>
      </c>
    </row>
    <row r="25" spans="1:19" s="28" customFormat="1" ht="12" customHeight="1">
      <c r="A25" s="639" t="s">
        <v>308</v>
      </c>
      <c r="B25" s="640" t="s">
        <v>442</v>
      </c>
      <c r="C25" s="596"/>
      <c r="D25" s="596"/>
      <c r="E25" s="596"/>
      <c r="F25" s="592"/>
      <c r="G25" s="478"/>
      <c r="H25" s="642"/>
      <c r="I25" s="478">
        <v>225000</v>
      </c>
      <c r="J25" s="482">
        <v>225000</v>
      </c>
      <c r="K25" s="490"/>
      <c r="L25" s="642"/>
      <c r="M25" s="493">
        <f t="shared" si="0"/>
        <v>225000</v>
      </c>
      <c r="N25" s="120"/>
      <c r="O25" s="120"/>
      <c r="P25" s="469"/>
      <c r="Q25" s="121">
        <f t="shared" si="1"/>
        <v>0</v>
      </c>
      <c r="R25" s="129"/>
      <c r="S25" s="203">
        <f t="shared" si="2"/>
        <v>0</v>
      </c>
    </row>
    <row r="26" spans="1:19" s="28" customFormat="1" ht="12" customHeight="1">
      <c r="A26" s="639" t="s">
        <v>309</v>
      </c>
      <c r="B26" s="640" t="s">
        <v>443</v>
      </c>
      <c r="C26" s="596"/>
      <c r="D26" s="596"/>
      <c r="E26" s="596"/>
      <c r="F26" s="592"/>
      <c r="G26" s="478"/>
      <c r="H26" s="642"/>
      <c r="I26" s="478">
        <v>340000</v>
      </c>
      <c r="J26" s="482">
        <v>340000</v>
      </c>
      <c r="K26" s="490"/>
      <c r="L26" s="478">
        <v>10000</v>
      </c>
      <c r="M26" s="493">
        <f t="shared" si="0"/>
        <v>350000</v>
      </c>
      <c r="N26" s="120"/>
      <c r="O26" s="120"/>
      <c r="P26" s="120"/>
      <c r="Q26" s="121">
        <f t="shared" si="1"/>
        <v>0</v>
      </c>
      <c r="R26" s="470"/>
      <c r="S26" s="203">
        <f t="shared" si="2"/>
        <v>0</v>
      </c>
    </row>
    <row r="27" spans="1:19" s="28" customFormat="1" ht="12" customHeight="1">
      <c r="A27" s="639" t="s">
        <v>310</v>
      </c>
      <c r="B27" s="640" t="s">
        <v>444</v>
      </c>
      <c r="C27" s="596"/>
      <c r="D27" s="596"/>
      <c r="E27" s="596"/>
      <c r="F27" s="592"/>
      <c r="G27" s="478"/>
      <c r="H27" s="642"/>
      <c r="I27" s="478">
        <v>190000</v>
      </c>
      <c r="J27" s="482">
        <v>190000</v>
      </c>
      <c r="K27" s="490"/>
      <c r="L27" s="478">
        <v>50000</v>
      </c>
      <c r="M27" s="493">
        <f t="shared" si="0"/>
        <v>240000</v>
      </c>
      <c r="N27" s="120"/>
      <c r="O27" s="120"/>
      <c r="P27" s="469"/>
      <c r="Q27" s="121">
        <f t="shared" si="1"/>
        <v>0</v>
      </c>
      <c r="R27" s="470"/>
      <c r="S27" s="203">
        <f t="shared" si="2"/>
        <v>0</v>
      </c>
    </row>
    <row r="28" spans="1:19" s="28" customFormat="1" ht="12" customHeight="1">
      <c r="A28" s="639" t="s">
        <v>311</v>
      </c>
      <c r="B28" s="593" t="s">
        <v>312</v>
      </c>
      <c r="C28" s="596"/>
      <c r="D28" s="596"/>
      <c r="E28" s="596"/>
      <c r="F28" s="592"/>
      <c r="G28" s="478"/>
      <c r="H28" s="642"/>
      <c r="I28" s="478">
        <v>100000</v>
      </c>
      <c r="J28" s="482">
        <v>100000</v>
      </c>
      <c r="K28" s="490"/>
      <c r="L28" s="642"/>
      <c r="M28" s="493">
        <f t="shared" si="0"/>
        <v>100000</v>
      </c>
      <c r="N28" s="120"/>
      <c r="O28" s="120"/>
      <c r="P28" s="469"/>
      <c r="Q28" s="121">
        <f t="shared" si="1"/>
        <v>0</v>
      </c>
      <c r="R28" s="129"/>
      <c r="S28" s="203">
        <f t="shared" si="2"/>
        <v>0</v>
      </c>
    </row>
    <row r="29" spans="1:19" s="28" customFormat="1" ht="12" customHeight="1">
      <c r="A29" s="639" t="s">
        <v>313</v>
      </c>
      <c r="B29" s="593" t="s">
        <v>314</v>
      </c>
      <c r="C29" s="596"/>
      <c r="D29" s="596"/>
      <c r="E29" s="596"/>
      <c r="F29" s="592"/>
      <c r="G29" s="479"/>
      <c r="H29" s="644"/>
      <c r="I29" s="478">
        <v>285000</v>
      </c>
      <c r="J29" s="482">
        <v>285000</v>
      </c>
      <c r="K29" s="490"/>
      <c r="L29" s="642"/>
      <c r="M29" s="493">
        <f t="shared" si="0"/>
        <v>285000</v>
      </c>
      <c r="N29" s="129"/>
      <c r="O29" s="470"/>
      <c r="P29" s="470"/>
      <c r="Q29" s="121">
        <f t="shared" si="1"/>
        <v>0</v>
      </c>
      <c r="R29" s="470"/>
      <c r="S29" s="203">
        <f t="shared" si="2"/>
        <v>0</v>
      </c>
    </row>
    <row r="30" spans="1:19" s="28" customFormat="1" ht="12" customHeight="1">
      <c r="A30" s="639" t="s">
        <v>315</v>
      </c>
      <c r="B30" s="600" t="s">
        <v>316</v>
      </c>
      <c r="C30" s="598"/>
      <c r="D30" s="598"/>
      <c r="E30" s="598"/>
      <c r="F30" s="641"/>
      <c r="G30" s="478"/>
      <c r="H30" s="642"/>
      <c r="I30" s="478">
        <v>55000</v>
      </c>
      <c r="J30" s="482">
        <v>55000</v>
      </c>
      <c r="K30" s="491"/>
      <c r="L30" s="478">
        <v>77000</v>
      </c>
      <c r="M30" s="493">
        <f t="shared" si="0"/>
        <v>132000</v>
      </c>
      <c r="N30" s="120"/>
      <c r="O30" s="120"/>
      <c r="P30" s="469"/>
      <c r="Q30" s="121">
        <f t="shared" si="1"/>
        <v>0</v>
      </c>
      <c r="R30" s="120"/>
      <c r="S30" s="203">
        <f t="shared" si="2"/>
        <v>0</v>
      </c>
    </row>
    <row r="31" spans="1:19" s="28" customFormat="1" ht="12" customHeight="1">
      <c r="A31" s="639" t="s">
        <v>317</v>
      </c>
      <c r="B31" s="600" t="s">
        <v>318</v>
      </c>
      <c r="C31" s="598"/>
      <c r="D31" s="598"/>
      <c r="E31" s="598"/>
      <c r="F31" s="641"/>
      <c r="G31" s="478"/>
      <c r="H31" s="642"/>
      <c r="I31" s="642"/>
      <c r="J31" s="482">
        <v>0</v>
      </c>
      <c r="K31" s="491"/>
      <c r="L31" s="478">
        <v>55000</v>
      </c>
      <c r="M31" s="493">
        <f>SUM(J31:L31)</f>
        <v>55000</v>
      </c>
      <c r="N31" s="120"/>
      <c r="O31" s="120"/>
      <c r="P31" s="120"/>
      <c r="Q31" s="121">
        <f>SUM(N31:P31)</f>
        <v>0</v>
      </c>
      <c r="R31" s="120"/>
      <c r="S31" s="203">
        <f>SUM(Q31:R31)</f>
        <v>0</v>
      </c>
    </row>
    <row r="32" spans="1:19" s="28" customFormat="1" ht="12" customHeight="1">
      <c r="A32" s="639" t="s">
        <v>319</v>
      </c>
      <c r="B32" s="593" t="s">
        <v>252</v>
      </c>
      <c r="C32" s="596"/>
      <c r="D32" s="596"/>
      <c r="E32" s="596"/>
      <c r="F32" s="592"/>
      <c r="G32" s="479"/>
      <c r="H32" s="644"/>
      <c r="I32" s="642"/>
      <c r="J32" s="482">
        <v>0</v>
      </c>
      <c r="K32" s="490"/>
      <c r="L32" s="478">
        <v>110000</v>
      </c>
      <c r="M32" s="493">
        <f t="shared" si="0"/>
        <v>110000</v>
      </c>
      <c r="N32" s="129"/>
      <c r="O32" s="129"/>
      <c r="P32" s="129"/>
      <c r="Q32" s="121">
        <f t="shared" si="1"/>
        <v>0</v>
      </c>
      <c r="R32" s="129"/>
      <c r="S32" s="203">
        <f t="shared" si="2"/>
        <v>0</v>
      </c>
    </row>
    <row r="33" spans="1:19" s="28" customFormat="1" ht="12" customHeight="1">
      <c r="A33" s="639" t="s">
        <v>320</v>
      </c>
      <c r="B33" s="593" t="s">
        <v>199</v>
      </c>
      <c r="C33" s="596"/>
      <c r="D33" s="596"/>
      <c r="E33" s="596"/>
      <c r="F33" s="592"/>
      <c r="G33" s="479"/>
      <c r="H33" s="644"/>
      <c r="I33" s="642"/>
      <c r="J33" s="482">
        <v>0</v>
      </c>
      <c r="K33" s="490"/>
      <c r="L33" s="478">
        <v>40000</v>
      </c>
      <c r="M33" s="493">
        <f t="shared" si="0"/>
        <v>40000</v>
      </c>
      <c r="N33" s="129"/>
      <c r="O33" s="129"/>
      <c r="P33" s="127"/>
      <c r="Q33" s="121">
        <f t="shared" si="1"/>
        <v>0</v>
      </c>
      <c r="R33" s="470"/>
      <c r="S33" s="203">
        <f t="shared" si="2"/>
        <v>0</v>
      </c>
    </row>
    <row r="34" spans="1:19" s="28" customFormat="1" ht="12" customHeight="1">
      <c r="A34" s="639" t="s">
        <v>321</v>
      </c>
      <c r="B34" s="593" t="s">
        <v>200</v>
      </c>
      <c r="C34" s="596"/>
      <c r="D34" s="596"/>
      <c r="E34" s="596"/>
      <c r="F34" s="592"/>
      <c r="G34" s="479"/>
      <c r="H34" s="644"/>
      <c r="I34" s="642"/>
      <c r="J34" s="482">
        <v>0</v>
      </c>
      <c r="K34" s="490"/>
      <c r="L34" s="478">
        <v>95000</v>
      </c>
      <c r="M34" s="493">
        <f t="shared" si="0"/>
        <v>95000</v>
      </c>
      <c r="N34" s="129"/>
      <c r="O34" s="129"/>
      <c r="P34" s="127"/>
      <c r="Q34" s="121"/>
      <c r="R34" s="470"/>
      <c r="S34" s="203"/>
    </row>
    <row r="35" spans="1:19" s="28" customFormat="1" ht="12" customHeight="1">
      <c r="A35" s="494" t="s">
        <v>343</v>
      </c>
      <c r="B35" s="495" t="s">
        <v>445</v>
      </c>
      <c r="C35" s="489"/>
      <c r="D35" s="489"/>
      <c r="E35" s="489"/>
      <c r="F35" s="489"/>
      <c r="G35" s="479"/>
      <c r="H35" s="479">
        <v>10000</v>
      </c>
      <c r="I35" s="479"/>
      <c r="J35" s="482">
        <f>SUM(G35:I35)</f>
        <v>10000</v>
      </c>
      <c r="K35" s="490"/>
      <c r="L35" s="606">
        <v>0</v>
      </c>
      <c r="M35" s="493">
        <f>SUM(J35:L35)</f>
        <v>10000</v>
      </c>
      <c r="N35" s="129"/>
      <c r="O35" s="470"/>
      <c r="P35" s="127"/>
      <c r="Q35" s="121">
        <f t="shared" si="1"/>
        <v>0</v>
      </c>
      <c r="R35" s="470"/>
      <c r="S35" s="203">
        <f t="shared" si="2"/>
        <v>0</v>
      </c>
    </row>
    <row r="36" spans="1:19" s="28" customFormat="1" ht="12" customHeight="1" thickBot="1">
      <c r="A36" s="496" t="s">
        <v>525</v>
      </c>
      <c r="B36" s="497" t="s">
        <v>110</v>
      </c>
      <c r="C36" s="485"/>
      <c r="D36" s="485"/>
      <c r="E36" s="485"/>
      <c r="F36" s="485"/>
      <c r="G36" s="485"/>
      <c r="H36" s="486"/>
      <c r="I36" s="486"/>
      <c r="J36" s="487"/>
      <c r="K36" s="492"/>
      <c r="L36" s="1284">
        <v>102600</v>
      </c>
      <c r="M36" s="488">
        <f>SUM(J36:L36)</f>
        <v>102600</v>
      </c>
      <c r="N36" s="393"/>
      <c r="O36" s="394"/>
      <c r="P36" s="394"/>
      <c r="Q36" s="395"/>
      <c r="R36" s="394"/>
      <c r="S36" s="396">
        <f t="shared" si="2"/>
        <v>0</v>
      </c>
    </row>
    <row r="37" spans="1:19" s="28" customFormat="1" ht="17.25" customHeight="1" thickBot="1" thickTop="1">
      <c r="A37" s="2987" t="s">
        <v>204</v>
      </c>
      <c r="B37" s="2988"/>
      <c r="C37" s="205" t="e">
        <f>SUM(#REF!)</f>
        <v>#REF!</v>
      </c>
      <c r="D37" s="205" t="e">
        <f>SUM(#REF!)</f>
        <v>#REF!</v>
      </c>
      <c r="E37" s="205" t="e">
        <f>SUM(#REF!)</f>
        <v>#REF!</v>
      </c>
      <c r="F37" s="206" t="e">
        <f>SUM(#REF!)</f>
        <v>#REF!</v>
      </c>
      <c r="G37" s="207">
        <f aca="true" t="shared" si="3" ref="G37:S37">SUM(G10:G36)</f>
        <v>8138000</v>
      </c>
      <c r="H37" s="207">
        <f t="shared" si="3"/>
        <v>140000</v>
      </c>
      <c r="I37" s="207">
        <f t="shared" si="3"/>
        <v>3195000</v>
      </c>
      <c r="J37" s="483">
        <f t="shared" si="3"/>
        <v>11473000</v>
      </c>
      <c r="K37" s="484">
        <f>SUM(K10:K36)</f>
        <v>1769600</v>
      </c>
      <c r="L37" s="208">
        <f t="shared" si="3"/>
        <v>2000000</v>
      </c>
      <c r="M37" s="209">
        <f t="shared" si="3"/>
        <v>15242600</v>
      </c>
      <c r="N37" s="386">
        <f t="shared" si="3"/>
        <v>0</v>
      </c>
      <c r="O37" s="386">
        <f t="shared" si="3"/>
        <v>0</v>
      </c>
      <c r="P37" s="386">
        <f t="shared" si="3"/>
        <v>0</v>
      </c>
      <c r="Q37" s="387">
        <f t="shared" si="3"/>
        <v>0</v>
      </c>
      <c r="R37" s="387">
        <f t="shared" si="3"/>
        <v>0</v>
      </c>
      <c r="S37" s="388">
        <f t="shared" si="3"/>
        <v>0</v>
      </c>
    </row>
    <row r="38" spans="1:19" s="28" customFormat="1" ht="13.5" customHeight="1" thickBot="1">
      <c r="A38" s="122"/>
      <c r="B38" s="201"/>
      <c r="C38" s="123"/>
      <c r="D38" s="123"/>
      <c r="E38" s="123"/>
      <c r="F38" s="124"/>
      <c r="G38" s="125"/>
      <c r="H38" s="125"/>
      <c r="I38" s="125"/>
      <c r="J38" s="125"/>
      <c r="K38" s="125"/>
      <c r="L38" s="126"/>
      <c r="M38" s="202"/>
      <c r="N38" s="389"/>
      <c r="O38" s="390"/>
      <c r="P38" s="390"/>
      <c r="Q38" s="390"/>
      <c r="R38" s="390"/>
      <c r="S38" s="390"/>
    </row>
    <row r="39" spans="1:19" s="29" customFormat="1" ht="15">
      <c r="A39" s="3015" t="s">
        <v>322</v>
      </c>
      <c r="B39" s="3016"/>
      <c r="C39" s="3016"/>
      <c r="D39" s="3016"/>
      <c r="E39" s="3016"/>
      <c r="F39" s="3016"/>
      <c r="G39" s="3016"/>
      <c r="H39" s="3016"/>
      <c r="I39" s="3016"/>
      <c r="J39" s="3016"/>
      <c r="K39" s="3016"/>
      <c r="L39" s="3016"/>
      <c r="M39" s="3017"/>
      <c r="N39" s="3028"/>
      <c r="O39" s="3029"/>
      <c r="P39" s="3029"/>
      <c r="Q39" s="3029"/>
      <c r="R39" s="3029"/>
      <c r="S39" s="3030"/>
    </row>
    <row r="40" spans="1:19" s="30" customFormat="1" ht="15.75" customHeight="1">
      <c r="A40" s="2991" t="s">
        <v>323</v>
      </c>
      <c r="B40" s="2992"/>
      <c r="C40" s="2992"/>
      <c r="D40" s="2992"/>
      <c r="E40" s="2992"/>
      <c r="F40" s="2992"/>
      <c r="G40" s="2992"/>
      <c r="H40" s="2992"/>
      <c r="I40" s="2992"/>
      <c r="J40" s="2992"/>
      <c r="K40" s="2992"/>
      <c r="L40" s="2992"/>
      <c r="M40" s="2993"/>
      <c r="N40" s="3031"/>
      <c r="O40" s="3032"/>
      <c r="P40" s="3032"/>
      <c r="Q40" s="3032"/>
      <c r="R40" s="3032"/>
      <c r="S40" s="3033"/>
    </row>
    <row r="41" spans="1:19" ht="12.75">
      <c r="A41" s="210" t="s">
        <v>192</v>
      </c>
      <c r="B41" s="204" t="s">
        <v>324</v>
      </c>
      <c r="C41" s="598"/>
      <c r="D41" s="598">
        <v>40000</v>
      </c>
      <c r="E41" s="598"/>
      <c r="F41" s="599"/>
      <c r="G41" s="478">
        <v>690000</v>
      </c>
      <c r="H41" s="478"/>
      <c r="I41" s="478"/>
      <c r="J41" s="645">
        <v>690000</v>
      </c>
      <c r="K41" s="478"/>
      <c r="L41" s="478">
        <v>335000</v>
      </c>
      <c r="M41" s="493">
        <f>SUM(J41:L41)</f>
        <v>1025000</v>
      </c>
      <c r="N41" s="120"/>
      <c r="O41" s="120"/>
      <c r="P41" s="120"/>
      <c r="Q41" s="121">
        <f>SUM(N41:P41)</f>
        <v>0</v>
      </c>
      <c r="R41" s="120"/>
      <c r="S41" s="203">
        <f>SUM(Q41:R41)</f>
        <v>0</v>
      </c>
    </row>
    <row r="42" spans="1:19" ht="12.75">
      <c r="A42" s="210" t="s">
        <v>193</v>
      </c>
      <c r="B42" s="593" t="s">
        <v>303</v>
      </c>
      <c r="C42" s="594"/>
      <c r="D42" s="594">
        <v>40000</v>
      </c>
      <c r="E42" s="594"/>
      <c r="F42" s="595"/>
      <c r="G42" s="478"/>
      <c r="H42" s="478"/>
      <c r="I42" s="478"/>
      <c r="J42" s="645">
        <v>0</v>
      </c>
      <c r="K42" s="478"/>
      <c r="L42" s="478">
        <v>10000</v>
      </c>
      <c r="M42" s="493">
        <f>SUM(J42:L42)</f>
        <v>10000</v>
      </c>
      <c r="N42" s="120"/>
      <c r="O42" s="120"/>
      <c r="P42" s="120"/>
      <c r="Q42" s="121">
        <f>SUM(N42:P42)</f>
        <v>0</v>
      </c>
      <c r="R42" s="120"/>
      <c r="S42" s="203">
        <f>SUM(Q42:R42)</f>
        <v>0</v>
      </c>
    </row>
    <row r="43" spans="1:19" ht="12.75">
      <c r="A43" s="210" t="s">
        <v>194</v>
      </c>
      <c r="B43" s="204" t="s">
        <v>31</v>
      </c>
      <c r="C43" s="601">
        <v>20000</v>
      </c>
      <c r="D43" s="601"/>
      <c r="E43" s="601"/>
      <c r="F43" s="599"/>
      <c r="G43" s="478"/>
      <c r="H43" s="478"/>
      <c r="I43" s="478">
        <v>145000</v>
      </c>
      <c r="J43" s="645">
        <v>145000</v>
      </c>
      <c r="K43" s="478"/>
      <c r="L43" s="478">
        <v>50000</v>
      </c>
      <c r="M43" s="493">
        <f>SUM(J43:L43)</f>
        <v>195000</v>
      </c>
      <c r="N43" s="120"/>
      <c r="O43" s="120"/>
      <c r="P43" s="120"/>
      <c r="Q43" s="121">
        <f>SUM(N43:P43)</f>
        <v>0</v>
      </c>
      <c r="R43" s="469"/>
      <c r="S43" s="203">
        <f>SUM(Q43:R43)</f>
        <v>0</v>
      </c>
    </row>
    <row r="44" spans="1:19" ht="12.75">
      <c r="A44" s="210" t="s">
        <v>325</v>
      </c>
      <c r="B44" s="593" t="s">
        <v>326</v>
      </c>
      <c r="C44" s="598"/>
      <c r="D44" s="598"/>
      <c r="E44" s="598">
        <v>10000</v>
      </c>
      <c r="F44" s="599"/>
      <c r="G44" s="478"/>
      <c r="H44" s="478"/>
      <c r="I44" s="478">
        <v>100000</v>
      </c>
      <c r="J44" s="645">
        <v>100000</v>
      </c>
      <c r="K44" s="478"/>
      <c r="L44" s="478">
        <v>35000</v>
      </c>
      <c r="M44" s="493">
        <f aca="true" t="shared" si="4" ref="M44:M49">SUM(J44:L44)</f>
        <v>135000</v>
      </c>
      <c r="N44" s="120"/>
      <c r="O44" s="120"/>
      <c r="P44" s="120"/>
      <c r="Q44" s="121">
        <f aca="true" t="shared" si="5" ref="Q44:Q49">SUM(N44:P44)</f>
        <v>0</v>
      </c>
      <c r="R44" s="469"/>
      <c r="S44" s="203">
        <f aca="true" t="shared" si="6" ref="S44:S49">SUM(Q44:R44)</f>
        <v>0</v>
      </c>
    </row>
    <row r="45" spans="1:19" ht="12.75">
      <c r="A45" s="210" t="s">
        <v>327</v>
      </c>
      <c r="B45" s="204" t="s">
        <v>328</v>
      </c>
      <c r="C45" s="598"/>
      <c r="D45" s="598"/>
      <c r="E45" s="598"/>
      <c r="F45" s="599"/>
      <c r="G45" s="478"/>
      <c r="H45" s="478"/>
      <c r="I45" s="478">
        <v>585000</v>
      </c>
      <c r="J45" s="645">
        <v>585000</v>
      </c>
      <c r="K45" s="478"/>
      <c r="L45" s="478">
        <v>34000</v>
      </c>
      <c r="M45" s="493">
        <f t="shared" si="4"/>
        <v>619000</v>
      </c>
      <c r="N45" s="120"/>
      <c r="O45" s="120"/>
      <c r="P45" s="469"/>
      <c r="Q45" s="121">
        <f t="shared" si="5"/>
        <v>0</v>
      </c>
      <c r="R45" s="469"/>
      <c r="S45" s="203">
        <f t="shared" si="6"/>
        <v>0</v>
      </c>
    </row>
    <row r="46" spans="1:19" ht="12.75">
      <c r="A46" s="210" t="s">
        <v>329</v>
      </c>
      <c r="B46" s="593" t="s">
        <v>201</v>
      </c>
      <c r="C46" s="596"/>
      <c r="D46" s="596"/>
      <c r="E46" s="596"/>
      <c r="F46" s="592"/>
      <c r="G46" s="479"/>
      <c r="H46" s="478"/>
      <c r="I46" s="478">
        <v>0</v>
      </c>
      <c r="J46" s="645">
        <v>0</v>
      </c>
      <c r="K46" s="479"/>
      <c r="L46" s="478">
        <v>28000</v>
      </c>
      <c r="M46" s="493">
        <f>SUM(J46:L46)</f>
        <v>28000</v>
      </c>
      <c r="N46" s="129"/>
      <c r="O46" s="129"/>
      <c r="P46" s="127"/>
      <c r="Q46" s="121">
        <f>SUM(N46:P46)</f>
        <v>0</v>
      </c>
      <c r="R46" s="129"/>
      <c r="S46" s="203">
        <f>SUM(Q46:R46)</f>
        <v>0</v>
      </c>
    </row>
    <row r="47" spans="1:19" ht="12.75">
      <c r="A47" s="210" t="s">
        <v>330</v>
      </c>
      <c r="B47" s="593" t="s">
        <v>202</v>
      </c>
      <c r="C47" s="596"/>
      <c r="D47" s="596"/>
      <c r="E47" s="596"/>
      <c r="F47" s="592"/>
      <c r="G47" s="479"/>
      <c r="H47" s="478"/>
      <c r="I47" s="478">
        <v>0</v>
      </c>
      <c r="J47" s="645">
        <v>0</v>
      </c>
      <c r="K47" s="479"/>
      <c r="L47" s="478">
        <v>14500</v>
      </c>
      <c r="M47" s="493">
        <f>SUM(J47:L47)</f>
        <v>14500</v>
      </c>
      <c r="N47" s="129"/>
      <c r="O47" s="129"/>
      <c r="P47" s="127"/>
      <c r="Q47" s="121">
        <f>SUM(N47:P47)</f>
        <v>0</v>
      </c>
      <c r="R47" s="129"/>
      <c r="S47" s="203">
        <f>SUM(Q47:R47)</f>
        <v>0</v>
      </c>
    </row>
    <row r="48" spans="1:19" ht="12.75">
      <c r="A48" s="210" t="s">
        <v>331</v>
      </c>
      <c r="B48" s="593" t="s">
        <v>203</v>
      </c>
      <c r="C48" s="596"/>
      <c r="D48" s="596"/>
      <c r="E48" s="596"/>
      <c r="F48" s="592"/>
      <c r="G48" s="479"/>
      <c r="H48" s="479"/>
      <c r="I48" s="478">
        <v>0</v>
      </c>
      <c r="J48" s="645">
        <v>0</v>
      </c>
      <c r="K48" s="479"/>
      <c r="L48" s="478">
        <v>28000</v>
      </c>
      <c r="M48" s="493">
        <f>SUM(J48:L48)</f>
        <v>28000</v>
      </c>
      <c r="N48" s="129"/>
      <c r="O48" s="129"/>
      <c r="P48" s="129"/>
      <c r="Q48" s="121">
        <f>SUM(N48:P48)</f>
        <v>0</v>
      </c>
      <c r="R48" s="470"/>
      <c r="S48" s="203">
        <f>SUM(Q48:R48)</f>
        <v>0</v>
      </c>
    </row>
    <row r="49" spans="1:19" ht="12.75">
      <c r="A49" s="210" t="s">
        <v>332</v>
      </c>
      <c r="B49" s="602" t="s">
        <v>333</v>
      </c>
      <c r="C49" s="603"/>
      <c r="D49" s="603"/>
      <c r="E49" s="603"/>
      <c r="F49" s="604"/>
      <c r="G49" s="480"/>
      <c r="H49" s="480"/>
      <c r="I49" s="478">
        <v>30000</v>
      </c>
      <c r="J49" s="646">
        <v>30000</v>
      </c>
      <c r="K49" s="480"/>
      <c r="L49" s="478">
        <v>12500</v>
      </c>
      <c r="M49" s="1285">
        <f t="shared" si="4"/>
        <v>42500</v>
      </c>
      <c r="N49" s="130"/>
      <c r="O49" s="130"/>
      <c r="P49" s="472"/>
      <c r="Q49" s="211">
        <f t="shared" si="5"/>
        <v>0</v>
      </c>
      <c r="R49" s="472"/>
      <c r="S49" s="212">
        <f t="shared" si="6"/>
        <v>0</v>
      </c>
    </row>
    <row r="50" spans="1:19" ht="12.75">
      <c r="A50" s="210" t="s">
        <v>334</v>
      </c>
      <c r="B50" s="602" t="s">
        <v>205</v>
      </c>
      <c r="C50" s="213"/>
      <c r="D50" s="213"/>
      <c r="E50" s="213">
        <v>10000</v>
      </c>
      <c r="F50" s="214"/>
      <c r="G50" s="478"/>
      <c r="H50" s="478"/>
      <c r="I50" s="478">
        <v>130000</v>
      </c>
      <c r="J50" s="645">
        <v>130000</v>
      </c>
      <c r="K50" s="478"/>
      <c r="L50" s="478">
        <v>100000</v>
      </c>
      <c r="M50" s="493">
        <f aca="true" t="shared" si="7" ref="M50:M55">SUM(J50:L50)</f>
        <v>230000</v>
      </c>
      <c r="N50" s="120"/>
      <c r="O50" s="120"/>
      <c r="P50" s="120"/>
      <c r="Q50" s="121">
        <f aca="true" t="shared" si="8" ref="Q50:Q55">SUM(N50:P50)</f>
        <v>0</v>
      </c>
      <c r="R50" s="120"/>
      <c r="S50" s="203">
        <f aca="true" t="shared" si="9" ref="S50:S55">SUM(Q50:R50)</f>
        <v>0</v>
      </c>
    </row>
    <row r="51" spans="1:19" ht="12.75">
      <c r="A51" s="210" t="s">
        <v>335</v>
      </c>
      <c r="B51" s="593" t="s">
        <v>336</v>
      </c>
      <c r="C51" s="213">
        <v>55000</v>
      </c>
      <c r="D51" s="213"/>
      <c r="E51" s="213"/>
      <c r="F51" s="214"/>
      <c r="G51" s="606"/>
      <c r="H51" s="478">
        <v>45000</v>
      </c>
      <c r="I51" s="478">
        <v>0</v>
      </c>
      <c r="J51" s="645">
        <v>45000</v>
      </c>
      <c r="K51" s="478"/>
      <c r="L51" s="478">
        <v>20000</v>
      </c>
      <c r="M51" s="493">
        <f t="shared" si="7"/>
        <v>65000</v>
      </c>
      <c r="N51" s="121"/>
      <c r="O51" s="473"/>
      <c r="P51" s="469"/>
      <c r="Q51" s="121">
        <f t="shared" si="8"/>
        <v>0</v>
      </c>
      <c r="R51" s="469"/>
      <c r="S51" s="203">
        <f t="shared" si="9"/>
        <v>0</v>
      </c>
    </row>
    <row r="52" spans="1:19" ht="12.75">
      <c r="A52" s="210" t="s">
        <v>337</v>
      </c>
      <c r="B52" s="593" t="s">
        <v>338</v>
      </c>
      <c r="C52" s="596"/>
      <c r="D52" s="596"/>
      <c r="E52" s="596"/>
      <c r="F52" s="592"/>
      <c r="G52" s="479"/>
      <c r="H52" s="478">
        <v>37000</v>
      </c>
      <c r="I52" s="478">
        <v>0</v>
      </c>
      <c r="J52" s="645">
        <v>37000</v>
      </c>
      <c r="K52" s="479"/>
      <c r="L52" s="478">
        <v>25000</v>
      </c>
      <c r="M52" s="493">
        <f t="shared" si="7"/>
        <v>62000</v>
      </c>
      <c r="N52" s="129"/>
      <c r="O52" s="470"/>
      <c r="P52" s="127"/>
      <c r="Q52" s="121">
        <f t="shared" si="8"/>
        <v>0</v>
      </c>
      <c r="R52" s="129"/>
      <c r="S52" s="203">
        <f t="shared" si="9"/>
        <v>0</v>
      </c>
    </row>
    <row r="53" spans="1:19" ht="12.75">
      <c r="A53" s="210" t="s">
        <v>339</v>
      </c>
      <c r="B53" s="204" t="s">
        <v>206</v>
      </c>
      <c r="C53" s="213"/>
      <c r="D53" s="213"/>
      <c r="E53" s="213"/>
      <c r="F53" s="214"/>
      <c r="G53" s="478"/>
      <c r="H53" s="478"/>
      <c r="I53" s="478">
        <v>37000</v>
      </c>
      <c r="J53" s="645">
        <v>37000</v>
      </c>
      <c r="K53" s="478"/>
      <c r="L53" s="642"/>
      <c r="M53" s="493">
        <f t="shared" si="7"/>
        <v>37000</v>
      </c>
      <c r="N53" s="120"/>
      <c r="O53" s="120"/>
      <c r="P53" s="469"/>
      <c r="Q53" s="121">
        <f t="shared" si="8"/>
        <v>0</v>
      </c>
      <c r="R53" s="120"/>
      <c r="S53" s="203">
        <f t="shared" si="9"/>
        <v>0</v>
      </c>
    </row>
    <row r="54" spans="1:19" ht="12.75">
      <c r="A54" s="210" t="s">
        <v>340</v>
      </c>
      <c r="B54" s="204" t="s">
        <v>528</v>
      </c>
      <c r="C54" s="213"/>
      <c r="D54" s="213"/>
      <c r="E54" s="213"/>
      <c r="F54" s="214"/>
      <c r="G54" s="478"/>
      <c r="H54" s="478"/>
      <c r="I54" s="478"/>
      <c r="J54" s="645">
        <v>0</v>
      </c>
      <c r="K54" s="478"/>
      <c r="L54" s="478">
        <v>65000</v>
      </c>
      <c r="M54" s="493">
        <f t="shared" si="7"/>
        <v>65000</v>
      </c>
      <c r="N54" s="120"/>
      <c r="O54" s="120"/>
      <c r="P54" s="120"/>
      <c r="Q54" s="121">
        <f t="shared" si="8"/>
        <v>0</v>
      </c>
      <c r="R54" s="120"/>
      <c r="S54" s="203">
        <f t="shared" si="9"/>
        <v>0</v>
      </c>
    </row>
    <row r="55" spans="1:19" ht="13.5" thickBot="1">
      <c r="A55" s="210" t="s">
        <v>527</v>
      </c>
      <c r="B55" s="204" t="s">
        <v>446</v>
      </c>
      <c r="C55" s="213"/>
      <c r="D55" s="213"/>
      <c r="E55" s="213"/>
      <c r="F55" s="214"/>
      <c r="G55" s="478"/>
      <c r="H55" s="478"/>
      <c r="I55" s="478"/>
      <c r="J55" s="482"/>
      <c r="K55" s="478"/>
      <c r="L55" s="642">
        <v>43000</v>
      </c>
      <c r="M55" s="1286">
        <f t="shared" si="7"/>
        <v>43000</v>
      </c>
      <c r="N55" s="474"/>
      <c r="O55" s="475"/>
      <c r="P55" s="476"/>
      <c r="Q55" s="474">
        <f t="shared" si="8"/>
        <v>0</v>
      </c>
      <c r="R55" s="474"/>
      <c r="S55" s="477">
        <f t="shared" si="9"/>
        <v>0</v>
      </c>
    </row>
    <row r="56" spans="1:19" ht="14.25" thickBot="1" thickTop="1">
      <c r="A56" s="2994" t="s">
        <v>341</v>
      </c>
      <c r="B56" s="2995"/>
      <c r="C56" s="205" t="e">
        <f>SUM(#REF!)</f>
        <v>#REF!</v>
      </c>
      <c r="D56" s="205" t="e">
        <f>SUM(#REF!)</f>
        <v>#REF!</v>
      </c>
      <c r="E56" s="205" t="e">
        <f>SUM(#REF!)</f>
        <v>#REF!</v>
      </c>
      <c r="F56" s="206" t="e">
        <f>SUM(#REF!)</f>
        <v>#REF!</v>
      </c>
      <c r="G56" s="207">
        <f aca="true" t="shared" si="10" ref="G56:S56">SUM(G41:G55)</f>
        <v>690000</v>
      </c>
      <c r="H56" s="207">
        <f t="shared" si="10"/>
        <v>82000</v>
      </c>
      <c r="I56" s="207">
        <f t="shared" si="10"/>
        <v>1027000</v>
      </c>
      <c r="J56" s="483">
        <f t="shared" si="10"/>
        <v>1799000</v>
      </c>
      <c r="K56" s="484">
        <f>SUM(K41:K55)</f>
        <v>0</v>
      </c>
      <c r="L56" s="208">
        <f t="shared" si="10"/>
        <v>800000</v>
      </c>
      <c r="M56" s="209">
        <f t="shared" si="10"/>
        <v>2599000</v>
      </c>
      <c r="N56" s="386">
        <f t="shared" si="10"/>
        <v>0</v>
      </c>
      <c r="O56" s="386">
        <f t="shared" si="10"/>
        <v>0</v>
      </c>
      <c r="P56" s="386">
        <f t="shared" si="10"/>
        <v>0</v>
      </c>
      <c r="Q56" s="387">
        <f t="shared" si="10"/>
        <v>0</v>
      </c>
      <c r="R56" s="387">
        <f t="shared" si="10"/>
        <v>0</v>
      </c>
      <c r="S56" s="388">
        <f t="shared" si="10"/>
        <v>0</v>
      </c>
    </row>
    <row r="57" spans="1:19" s="28" customFormat="1" ht="15" customHeight="1" thickBot="1">
      <c r="A57" s="2996"/>
      <c r="B57" s="2997"/>
      <c r="C57" s="2997"/>
      <c r="D57" s="2997"/>
      <c r="E57" s="2997"/>
      <c r="F57" s="2997"/>
      <c r="G57" s="2997"/>
      <c r="H57" s="2997"/>
      <c r="I57" s="2997"/>
      <c r="J57" s="2997"/>
      <c r="K57" s="2997"/>
      <c r="L57" s="2997"/>
      <c r="M57" s="2998"/>
      <c r="N57" s="434"/>
      <c r="O57" s="433"/>
      <c r="P57" s="433"/>
      <c r="Q57" s="433"/>
      <c r="R57" s="433"/>
      <c r="S57" s="433"/>
    </row>
    <row r="58" spans="1:19" s="131" customFormat="1" ht="20.25" customHeight="1" thickBot="1">
      <c r="A58" s="215"/>
      <c r="B58" s="216" t="s">
        <v>9</v>
      </c>
      <c r="C58" s="217" t="e">
        <f>SUM(#REF!,#REF!,#REF!,#REF!,#REF!,#REF!)</f>
        <v>#REF!</v>
      </c>
      <c r="D58" s="217" t="e">
        <f>SUM(#REF!,#REF!,#REF!,#REF!,#REF!,#REF!)</f>
        <v>#REF!</v>
      </c>
      <c r="E58" s="217" t="e">
        <f>SUM(#REF!,#REF!,#REF!,#REF!,#REF!,#REF!)</f>
        <v>#REF!</v>
      </c>
      <c r="F58" s="218" t="e">
        <f>SUM(#REF!,#REF!,#REF!,#REF!,#REF!,#REF!)</f>
        <v>#REF!</v>
      </c>
      <c r="G58" s="219">
        <f aca="true" t="shared" si="11" ref="G58:L58">SUM(G56,G37)</f>
        <v>8828000</v>
      </c>
      <c r="H58" s="219">
        <f t="shared" si="11"/>
        <v>222000</v>
      </c>
      <c r="I58" s="219">
        <f t="shared" si="11"/>
        <v>4222000</v>
      </c>
      <c r="J58" s="219">
        <f t="shared" si="11"/>
        <v>13272000</v>
      </c>
      <c r="K58" s="484">
        <f t="shared" si="11"/>
        <v>1769600</v>
      </c>
      <c r="L58" s="219">
        <f t="shared" si="11"/>
        <v>2800000</v>
      </c>
      <c r="M58" s="220">
        <f>SUM(J58:L58)</f>
        <v>17841600</v>
      </c>
      <c r="N58" s="391">
        <f>SUM(N56,N37)</f>
        <v>0</v>
      </c>
      <c r="O58" s="391">
        <f>SUM(O56,O37)</f>
        <v>0</v>
      </c>
      <c r="P58" s="391">
        <f>SUM(P56,P37)</f>
        <v>0</v>
      </c>
      <c r="Q58" s="391">
        <f>SUM(Q56,Q37)</f>
        <v>0</v>
      </c>
      <c r="R58" s="391">
        <f>SUM(R56,R37)</f>
        <v>0</v>
      </c>
      <c r="S58" s="392">
        <f>SUM(Q58:R58)</f>
        <v>0</v>
      </c>
    </row>
    <row r="59" spans="2:19" ht="12.75">
      <c r="B59" s="221"/>
      <c r="M59" s="222"/>
      <c r="N59" s="134"/>
      <c r="O59" s="134"/>
      <c r="P59" s="134"/>
      <c r="Q59" s="135"/>
      <c r="R59" s="135"/>
      <c r="S59" s="222"/>
    </row>
    <row r="60" spans="2:19" ht="12.75">
      <c r="B60" s="221"/>
      <c r="J60" s="223">
        <f>PRODUCT(J58/M58)</f>
        <v>0.743879472693032</v>
      </c>
      <c r="K60" s="223">
        <f>PRODUCT(K58/M58)</f>
        <v>0.09918392969240426</v>
      </c>
      <c r="L60" s="223">
        <f>PRODUCT(L58/M58)</f>
        <v>0.15693659761456372</v>
      </c>
      <c r="M60" s="222"/>
      <c r="N60" s="134"/>
      <c r="O60" s="134"/>
      <c r="P60" s="134"/>
      <c r="Q60" s="223" t="e">
        <f>PRODUCT(Q58/S58)</f>
        <v>#DIV/0!</v>
      </c>
      <c r="R60" s="223" t="e">
        <f>PRODUCT(R58/S58)</f>
        <v>#DIV/0!</v>
      </c>
      <c r="S60" s="222"/>
    </row>
  </sheetData>
  <sheetProtection/>
  <mergeCells count="27">
    <mergeCell ref="A1:S1"/>
    <mergeCell ref="N2:S2"/>
    <mergeCell ref="A3:S3"/>
    <mergeCell ref="N8:S9"/>
    <mergeCell ref="N39:S40"/>
    <mergeCell ref="N4:S4"/>
    <mergeCell ref="N5:P5"/>
    <mergeCell ref="Q5:Q6"/>
    <mergeCell ref="R5:R6"/>
    <mergeCell ref="S5:S6"/>
    <mergeCell ref="A40:M40"/>
    <mergeCell ref="A56:B56"/>
    <mergeCell ref="A57:M57"/>
    <mergeCell ref="A8:M8"/>
    <mergeCell ref="A2:M2"/>
    <mergeCell ref="A4:B6"/>
    <mergeCell ref="C4:E4"/>
    <mergeCell ref="A9:M9"/>
    <mergeCell ref="G4:M4"/>
    <mergeCell ref="A39:M39"/>
    <mergeCell ref="F5:F6"/>
    <mergeCell ref="G5:I5"/>
    <mergeCell ref="J5:J6"/>
    <mergeCell ref="L5:L6"/>
    <mergeCell ref="M5:M6"/>
    <mergeCell ref="A37:B37"/>
    <mergeCell ref="K5:K6"/>
  </mergeCell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:G3"/>
    </sheetView>
  </sheetViews>
  <sheetFormatPr defaultColWidth="9.140625" defaultRowHeight="12.75"/>
  <cols>
    <col min="3" max="3" width="38.7109375" style="0" customWidth="1"/>
    <col min="4" max="4" width="14.8515625" style="0" customWidth="1"/>
    <col min="5" max="5" width="13.8515625" style="0" customWidth="1"/>
    <col min="6" max="6" width="12.28125" style="0" customWidth="1"/>
    <col min="7" max="7" width="13.57421875" style="0" customWidth="1"/>
    <col min="8" max="8" width="0" style="0" hidden="1" customWidth="1"/>
    <col min="9" max="9" width="3.140625" style="0" hidden="1" customWidth="1"/>
  </cols>
  <sheetData>
    <row r="1" spans="1:7" ht="12.75">
      <c r="A1" s="3043" t="s">
        <v>1056</v>
      </c>
      <c r="B1" s="3044"/>
      <c r="C1" s="3044"/>
      <c r="D1" s="3044"/>
      <c r="E1" s="3044"/>
      <c r="F1" s="3044"/>
      <c r="G1" s="3044"/>
    </row>
    <row r="2" spans="1:7" ht="12.75">
      <c r="A2" s="3044"/>
      <c r="B2" s="3044"/>
      <c r="C2" s="3044"/>
      <c r="D2" s="3044"/>
      <c r="E2" s="3044"/>
      <c r="F2" s="3044"/>
      <c r="G2" s="3044"/>
    </row>
    <row r="3" spans="1:7" ht="12.75">
      <c r="A3" s="3044"/>
      <c r="B3" s="3044"/>
      <c r="C3" s="3044"/>
      <c r="D3" s="3044"/>
      <c r="E3" s="3044"/>
      <c r="F3" s="3044"/>
      <c r="G3" s="3044"/>
    </row>
    <row r="4" spans="1:7" ht="15.75" thickBot="1">
      <c r="A4" s="2805">
        <v>45266</v>
      </c>
      <c r="B4" s="2806"/>
      <c r="C4" s="2806"/>
      <c r="D4" s="2806"/>
      <c r="E4" s="2806"/>
      <c r="F4" s="2806"/>
      <c r="G4" s="2806"/>
    </row>
    <row r="5" spans="1:7" ht="13.5" thickTop="1">
      <c r="A5" s="2807" t="s">
        <v>506</v>
      </c>
      <c r="B5" s="2807"/>
      <c r="C5" s="2807"/>
      <c r="D5" s="2807"/>
      <c r="E5" s="2807"/>
      <c r="F5" s="2807"/>
      <c r="G5" s="2807"/>
    </row>
    <row r="6" spans="1:7" ht="13.5" thickBot="1">
      <c r="A6" s="2808"/>
      <c r="B6" s="2808"/>
      <c r="C6" s="2808"/>
      <c r="D6" s="2808"/>
      <c r="E6" s="2808"/>
      <c r="F6" s="2808"/>
      <c r="G6" s="2808"/>
    </row>
    <row r="7" spans="1:7" ht="46.5" thickBot="1" thickTop="1">
      <c r="A7" s="615"/>
      <c r="B7" s="616"/>
      <c r="C7" s="616"/>
      <c r="D7" s="617" t="s">
        <v>507</v>
      </c>
      <c r="E7" s="617" t="s">
        <v>508</v>
      </c>
      <c r="F7" s="617" t="s">
        <v>509</v>
      </c>
      <c r="G7" s="618" t="s">
        <v>510</v>
      </c>
    </row>
    <row r="8" spans="1:7" ht="14.25" thickBot="1" thickTop="1">
      <c r="A8" s="619">
        <v>1</v>
      </c>
      <c r="B8" s="620">
        <v>2</v>
      </c>
      <c r="C8" s="620">
        <v>3</v>
      </c>
      <c r="D8" s="620">
        <v>4</v>
      </c>
      <c r="E8" s="620">
        <v>5</v>
      </c>
      <c r="F8" s="620">
        <v>6</v>
      </c>
      <c r="G8" s="621">
        <v>7</v>
      </c>
    </row>
    <row r="9" spans="1:7" ht="15.75" thickTop="1">
      <c r="A9" s="2809" t="s">
        <v>511</v>
      </c>
      <c r="B9" s="2810"/>
      <c r="C9" s="2810"/>
      <c r="D9" s="2810"/>
      <c r="E9" s="622">
        <f>E11+E16+E41</f>
        <v>300000</v>
      </c>
      <c r="F9" s="622">
        <f>F11+F16+F41</f>
        <v>2000000</v>
      </c>
      <c r="G9" s="623">
        <f>SUM(E9:F9)</f>
        <v>2300000</v>
      </c>
    </row>
    <row r="10" spans="1:7" ht="13.5" thickBot="1">
      <c r="A10" s="2811" t="s">
        <v>505</v>
      </c>
      <c r="B10" s="2812"/>
      <c r="C10" s="2812"/>
      <c r="D10" s="2812"/>
      <c r="E10" s="2812"/>
      <c r="F10" s="2812"/>
      <c r="G10" s="2813"/>
    </row>
    <row r="11" spans="1:7" ht="15.75" thickTop="1">
      <c r="A11" s="2814" t="s">
        <v>512</v>
      </c>
      <c r="B11" s="2815"/>
      <c r="C11" s="2815"/>
      <c r="D11" s="2816"/>
      <c r="E11" s="624">
        <f>SUM(E13:E15)</f>
        <v>161032</v>
      </c>
      <c r="F11" s="624">
        <f>SUM(F13:F15)</f>
        <v>352340</v>
      </c>
      <c r="G11" s="625">
        <f>SUM(E11:F11)</f>
        <v>513372</v>
      </c>
    </row>
    <row r="12" spans="1:7" ht="12.75">
      <c r="A12" s="2817" t="s">
        <v>505</v>
      </c>
      <c r="B12" s="2818"/>
      <c r="C12" s="2818"/>
      <c r="D12" s="2818"/>
      <c r="E12" s="2818"/>
      <c r="F12" s="2818"/>
      <c r="G12" s="2819"/>
    </row>
    <row r="13" spans="1:7" ht="17.25">
      <c r="A13" s="626"/>
      <c r="B13" s="627"/>
      <c r="C13" s="627" t="s">
        <v>513</v>
      </c>
      <c r="D13" s="627"/>
      <c r="E13" s="628">
        <v>128000</v>
      </c>
      <c r="F13" s="628">
        <v>286000</v>
      </c>
      <c r="G13" s="629">
        <f>SUM(E13:F13)</f>
        <v>414000</v>
      </c>
    </row>
    <row r="14" spans="1:7" ht="17.25">
      <c r="A14" s="611"/>
      <c r="B14" s="612"/>
      <c r="C14" s="612" t="s">
        <v>514</v>
      </c>
      <c r="D14" s="612"/>
      <c r="E14" s="628"/>
      <c r="F14" s="628"/>
      <c r="G14" s="629">
        <f>SUM(E14:F14)</f>
        <v>0</v>
      </c>
    </row>
    <row r="15" spans="1:7" ht="13.5" thickBot="1">
      <c r="A15" s="613"/>
      <c r="B15" s="614"/>
      <c r="C15" s="614" t="s">
        <v>515</v>
      </c>
      <c r="D15" s="614"/>
      <c r="E15" s="628">
        <v>33032</v>
      </c>
      <c r="F15" s="628">
        <v>66340</v>
      </c>
      <c r="G15" s="631">
        <f>SUM(E15:F15)</f>
        <v>99372</v>
      </c>
    </row>
    <row r="16" spans="1:7" ht="18" thickTop="1">
      <c r="A16" s="2820" t="s">
        <v>516</v>
      </c>
      <c r="B16" s="2821"/>
      <c r="C16" s="2821"/>
      <c r="D16" s="2821"/>
      <c r="E16" s="622">
        <f>SUM(E17:E40)</f>
        <v>11200</v>
      </c>
      <c r="F16" s="622">
        <f>SUM(F17:F40)</f>
        <v>1380800</v>
      </c>
      <c r="G16" s="632">
        <f>SUM(E16:F16)</f>
        <v>1392000</v>
      </c>
    </row>
    <row r="17" spans="1:7" ht="12.75">
      <c r="A17" s="2822" t="s">
        <v>517</v>
      </c>
      <c r="B17" s="2823"/>
      <c r="C17" s="2823"/>
      <c r="D17" s="2823"/>
      <c r="E17" s="628"/>
      <c r="F17" s="628"/>
      <c r="G17" s="635"/>
    </row>
    <row r="18" spans="1:7" ht="30">
      <c r="A18" s="636"/>
      <c r="B18" s="637"/>
      <c r="C18" s="1280" t="s">
        <v>1030</v>
      </c>
      <c r="D18" s="637"/>
      <c r="E18" s="628"/>
      <c r="F18" s="628"/>
      <c r="G18" s="635"/>
    </row>
    <row r="19" spans="1:7" ht="12.75">
      <c r="A19" s="636"/>
      <c r="B19" s="637"/>
      <c r="C19" s="637" t="s">
        <v>1031</v>
      </c>
      <c r="D19" s="637"/>
      <c r="E19" s="628"/>
      <c r="F19" s="628">
        <v>225000</v>
      </c>
      <c r="G19" s="638">
        <f>SUM(E19:F19)</f>
        <v>225000</v>
      </c>
    </row>
    <row r="20" spans="1:7" ht="12.75">
      <c r="A20" s="636"/>
      <c r="B20" s="637"/>
      <c r="C20" s="637" t="s">
        <v>1032</v>
      </c>
      <c r="D20" s="637"/>
      <c r="E20" s="628"/>
      <c r="F20" s="628">
        <v>0</v>
      </c>
      <c r="G20" s="638">
        <f>SUM(E20:F20)</f>
        <v>0</v>
      </c>
    </row>
    <row r="21" spans="1:7" ht="12.75">
      <c r="A21" s="636"/>
      <c r="B21" s="637"/>
      <c r="C21" s="637" t="s">
        <v>1033</v>
      </c>
      <c r="D21" s="637"/>
      <c r="E21" s="628"/>
      <c r="F21" s="628">
        <v>225000</v>
      </c>
      <c r="G21" s="638">
        <f>SUM(E21:F21)</f>
        <v>225000</v>
      </c>
    </row>
    <row r="22" spans="1:7" ht="12.75">
      <c r="A22" s="636"/>
      <c r="B22" s="637"/>
      <c r="C22" s="637" t="s">
        <v>1034</v>
      </c>
      <c r="D22" s="637"/>
      <c r="E22" s="628"/>
      <c r="F22" s="628">
        <v>367500</v>
      </c>
      <c r="G22" s="638">
        <f>SUM(E22:F22)</f>
        <v>367500</v>
      </c>
    </row>
    <row r="23" spans="1:7" ht="12.75">
      <c r="A23" s="636"/>
      <c r="B23" s="637"/>
      <c r="C23" s="637" t="s">
        <v>1035</v>
      </c>
      <c r="D23" s="637"/>
      <c r="E23" s="628"/>
      <c r="F23" s="628">
        <v>55000</v>
      </c>
      <c r="G23" s="638">
        <f>SUM(E23:F23)</f>
        <v>55000</v>
      </c>
    </row>
    <row r="24" spans="1:7" ht="12.75">
      <c r="A24" s="636"/>
      <c r="B24" s="637"/>
      <c r="C24" s="637"/>
      <c r="D24" s="637"/>
      <c r="E24" s="628"/>
      <c r="F24" s="628"/>
      <c r="G24" s="635"/>
    </row>
    <row r="25" spans="1:7" ht="30">
      <c r="A25" s="636"/>
      <c r="B25" s="637"/>
      <c r="C25" s="1280" t="s">
        <v>1036</v>
      </c>
      <c r="D25" s="637"/>
      <c r="E25" s="628"/>
      <c r="F25" s="628"/>
      <c r="G25" s="638">
        <f>SUM(E25:F25)</f>
        <v>0</v>
      </c>
    </row>
    <row r="26" spans="1:7" ht="12.75">
      <c r="A26" s="636"/>
      <c r="B26" s="637"/>
      <c r="C26" s="1281" t="s">
        <v>1037</v>
      </c>
      <c r="D26" s="637"/>
      <c r="E26" s="628"/>
      <c r="F26" s="628">
        <v>0</v>
      </c>
      <c r="G26" s="638">
        <f aca="true" t="shared" si="0" ref="G26:G39">SUM(E26:F26)</f>
        <v>0</v>
      </c>
    </row>
    <row r="27" spans="1:7" ht="12.75">
      <c r="A27" s="636"/>
      <c r="B27" s="637"/>
      <c r="C27" s="1281" t="s">
        <v>1038</v>
      </c>
      <c r="D27" s="637"/>
      <c r="E27" s="628"/>
      <c r="F27" s="628">
        <v>40000</v>
      </c>
      <c r="G27" s="638">
        <f t="shared" si="0"/>
        <v>40000</v>
      </c>
    </row>
    <row r="28" spans="1:7" ht="12.75">
      <c r="A28" s="636"/>
      <c r="B28" s="637"/>
      <c r="C28" s="1281" t="s">
        <v>1039</v>
      </c>
      <c r="D28" s="637"/>
      <c r="E28" s="628"/>
      <c r="F28" s="628">
        <v>20000</v>
      </c>
      <c r="G28" s="638">
        <f t="shared" si="0"/>
        <v>20000</v>
      </c>
    </row>
    <row r="29" spans="1:7" ht="12.75">
      <c r="A29" s="636"/>
      <c r="B29" s="637"/>
      <c r="C29" s="1281" t="s">
        <v>1040</v>
      </c>
      <c r="D29" s="637"/>
      <c r="E29" s="628"/>
      <c r="F29" s="628">
        <v>30000</v>
      </c>
      <c r="G29" s="638">
        <f t="shared" si="0"/>
        <v>30000</v>
      </c>
    </row>
    <row r="30" spans="1:7" ht="12.75">
      <c r="A30" s="636"/>
      <c r="B30" s="637"/>
      <c r="C30" s="1281" t="s">
        <v>1041</v>
      </c>
      <c r="D30" s="637"/>
      <c r="E30" s="628"/>
      <c r="F30" s="628">
        <v>10000</v>
      </c>
      <c r="G30" s="638">
        <f t="shared" si="0"/>
        <v>10000</v>
      </c>
    </row>
    <row r="31" spans="1:7" ht="12.75">
      <c r="A31" s="636"/>
      <c r="B31" s="637"/>
      <c r="C31" s="1281" t="s">
        <v>1042</v>
      </c>
      <c r="D31" s="637"/>
      <c r="E31" s="628"/>
      <c r="F31" s="628">
        <v>16000</v>
      </c>
      <c r="G31" s="638">
        <f t="shared" si="0"/>
        <v>16000</v>
      </c>
    </row>
    <row r="32" spans="1:7" ht="12.75">
      <c r="A32" s="636"/>
      <c r="B32" s="637"/>
      <c r="C32" s="1281" t="s">
        <v>1043</v>
      </c>
      <c r="D32" s="637"/>
      <c r="E32" s="628"/>
      <c r="F32" s="628">
        <v>10000</v>
      </c>
      <c r="G32" s="638">
        <f t="shared" si="0"/>
        <v>10000</v>
      </c>
    </row>
    <row r="33" spans="1:7" ht="12.75">
      <c r="A33" s="636"/>
      <c r="B33" s="637"/>
      <c r="C33" s="1281" t="s">
        <v>1044</v>
      </c>
      <c r="D33" s="637"/>
      <c r="E33" s="628"/>
      <c r="F33" s="628">
        <v>24000</v>
      </c>
      <c r="G33" s="638">
        <f t="shared" si="0"/>
        <v>24000</v>
      </c>
    </row>
    <row r="34" spans="1:7" ht="12.75">
      <c r="A34" s="636"/>
      <c r="B34" s="637"/>
      <c r="C34" s="1281" t="s">
        <v>1045</v>
      </c>
      <c r="D34" s="637"/>
      <c r="E34" s="628"/>
      <c r="F34" s="628">
        <v>100000</v>
      </c>
      <c r="G34" s="638">
        <f t="shared" si="0"/>
        <v>100000</v>
      </c>
    </row>
    <row r="35" spans="1:7" ht="12.75">
      <c r="A35" s="636"/>
      <c r="B35" s="637"/>
      <c r="C35" s="1281" t="s">
        <v>1046</v>
      </c>
      <c r="D35" s="637"/>
      <c r="E35" s="628"/>
      <c r="F35" s="628">
        <v>255000</v>
      </c>
      <c r="G35" s="638">
        <f t="shared" si="0"/>
        <v>255000</v>
      </c>
    </row>
    <row r="36" spans="1:7" ht="12.75">
      <c r="A36" s="636"/>
      <c r="B36" s="637"/>
      <c r="C36" s="1281"/>
      <c r="D36" s="637"/>
      <c r="E36" s="628"/>
      <c r="F36" s="628"/>
      <c r="G36" s="638"/>
    </row>
    <row r="37" spans="1:7" ht="15">
      <c r="A37" s="636"/>
      <c r="B37" s="637"/>
      <c r="C37" s="1280" t="s">
        <v>1047</v>
      </c>
      <c r="D37" s="637"/>
      <c r="E37" s="628"/>
      <c r="F37" s="628"/>
      <c r="G37" s="638"/>
    </row>
    <row r="38" spans="1:7" ht="12.75">
      <c r="A38" s="636"/>
      <c r="B38" s="637"/>
      <c r="C38" s="1281" t="s">
        <v>167</v>
      </c>
      <c r="D38" s="637"/>
      <c r="E38" s="628"/>
      <c r="F38" s="628">
        <v>3300</v>
      </c>
      <c r="G38" s="638">
        <f t="shared" si="0"/>
        <v>3300</v>
      </c>
    </row>
    <row r="39" spans="1:7" ht="12.75">
      <c r="A39" s="636"/>
      <c r="B39" s="637"/>
      <c r="C39" s="1281" t="s">
        <v>269</v>
      </c>
      <c r="D39" s="637"/>
      <c r="E39" s="628">
        <v>11200</v>
      </c>
      <c r="F39" s="628">
        <v>0</v>
      </c>
      <c r="G39" s="638">
        <f t="shared" si="0"/>
        <v>11200</v>
      </c>
    </row>
    <row r="40" spans="1:7" ht="13.5" thickBot="1">
      <c r="A40" s="636"/>
      <c r="B40" s="637"/>
      <c r="C40" s="614"/>
      <c r="D40" s="614"/>
      <c r="E40" s="628"/>
      <c r="F40" s="628"/>
      <c r="G40" s="638"/>
    </row>
    <row r="41" spans="1:7" ht="18" thickTop="1">
      <c r="A41" s="2820" t="s">
        <v>518</v>
      </c>
      <c r="B41" s="2821"/>
      <c r="C41" s="2821"/>
      <c r="D41" s="2821"/>
      <c r="E41" s="622">
        <f>SUM(E43:E58)</f>
        <v>127768</v>
      </c>
      <c r="F41" s="622">
        <f>SUM(F43:F58)</f>
        <v>266860</v>
      </c>
      <c r="G41" s="623">
        <f>SUM(E41:F41)</f>
        <v>394628</v>
      </c>
    </row>
    <row r="42" spans="1:7" ht="12.75">
      <c r="A42" s="2817" t="s">
        <v>505</v>
      </c>
      <c r="B42" s="2818"/>
      <c r="C42" s="2818"/>
      <c r="D42" s="2818"/>
      <c r="E42" s="2818"/>
      <c r="F42" s="2818"/>
      <c r="G42" s="2819"/>
    </row>
    <row r="43" spans="1:7" ht="12.75">
      <c r="A43" s="633"/>
      <c r="B43" s="634"/>
      <c r="C43" s="634" t="s">
        <v>1048</v>
      </c>
      <c r="D43" s="634"/>
      <c r="E43" s="628"/>
      <c r="F43" s="628">
        <v>48000</v>
      </c>
      <c r="G43" s="638">
        <f>SUM(E43:F43)</f>
        <v>48000</v>
      </c>
    </row>
    <row r="44" spans="1:7" ht="12.75">
      <c r="A44" s="633"/>
      <c r="B44" s="634"/>
      <c r="C44" s="634" t="s">
        <v>1049</v>
      </c>
      <c r="D44" s="634"/>
      <c r="E44" s="628"/>
      <c r="F44" s="628">
        <v>60000</v>
      </c>
      <c r="G44" s="638"/>
    </row>
    <row r="45" spans="1:7" ht="12.75">
      <c r="A45" s="633"/>
      <c r="B45" s="634"/>
      <c r="C45" s="634" t="s">
        <v>1050</v>
      </c>
      <c r="D45" s="634"/>
      <c r="E45" s="628">
        <v>19000</v>
      </c>
      <c r="F45" s="628">
        <v>17000</v>
      </c>
      <c r="G45" s="638"/>
    </row>
    <row r="46" spans="1:7" ht="12.75">
      <c r="A46" s="633"/>
      <c r="B46" s="634"/>
      <c r="C46" s="634" t="s">
        <v>262</v>
      </c>
      <c r="D46" s="634"/>
      <c r="E46" s="628">
        <v>1200</v>
      </c>
      <c r="F46" s="628">
        <v>13200</v>
      </c>
      <c r="G46" s="638"/>
    </row>
    <row r="47" spans="1:7" ht="12.75">
      <c r="A47" s="633"/>
      <c r="B47" s="634"/>
      <c r="C47" s="634" t="s">
        <v>159</v>
      </c>
      <c r="D47" s="634"/>
      <c r="E47" s="628"/>
      <c r="F47" s="628">
        <v>35700</v>
      </c>
      <c r="G47" s="638"/>
    </row>
    <row r="48" spans="1:7" ht="12.75">
      <c r="A48" s="633"/>
      <c r="B48" s="634"/>
      <c r="C48" s="634" t="s">
        <v>160</v>
      </c>
      <c r="D48" s="634"/>
      <c r="E48" s="628"/>
      <c r="F48" s="628">
        <v>29760</v>
      </c>
      <c r="G48" s="638"/>
    </row>
    <row r="49" spans="1:7" ht="12.75">
      <c r="A49" s="633"/>
      <c r="B49" s="634"/>
      <c r="C49" s="634" t="s">
        <v>519</v>
      </c>
      <c r="D49" s="634"/>
      <c r="E49" s="628"/>
      <c r="F49" s="628">
        <v>18000</v>
      </c>
      <c r="G49" s="638"/>
    </row>
    <row r="50" spans="1:7" ht="12.75">
      <c r="A50" s="633"/>
      <c r="B50" s="634"/>
      <c r="C50" s="634" t="s">
        <v>263</v>
      </c>
      <c r="D50" s="634"/>
      <c r="E50" s="628"/>
      <c r="F50" s="628">
        <v>12000</v>
      </c>
      <c r="G50" s="638"/>
    </row>
    <row r="51" spans="1:7" ht="12.75">
      <c r="A51" s="633"/>
      <c r="B51" s="634"/>
      <c r="C51" s="634" t="s">
        <v>161</v>
      </c>
      <c r="D51" s="634"/>
      <c r="E51" s="628"/>
      <c r="F51" s="628">
        <v>10000</v>
      </c>
      <c r="G51" s="638"/>
    </row>
    <row r="52" spans="1:7" ht="12.75">
      <c r="A52" s="633"/>
      <c r="B52" s="634"/>
      <c r="C52" s="634" t="s">
        <v>162</v>
      </c>
      <c r="D52" s="634"/>
      <c r="E52" s="628">
        <v>30000</v>
      </c>
      <c r="F52" s="628">
        <v>0</v>
      </c>
      <c r="G52" s="638"/>
    </row>
    <row r="53" spans="1:7" ht="12.75">
      <c r="A53" s="633"/>
      <c r="B53" s="634"/>
      <c r="C53" s="634" t="s">
        <v>520</v>
      </c>
      <c r="D53" s="634"/>
      <c r="E53" s="628"/>
      <c r="F53" s="628">
        <v>15000</v>
      </c>
      <c r="G53" s="638"/>
    </row>
    <row r="54" spans="1:7" ht="12.75">
      <c r="A54" s="633"/>
      <c r="B54" s="634"/>
      <c r="C54" s="634" t="s">
        <v>163</v>
      </c>
      <c r="D54" s="634"/>
      <c r="E54" s="628"/>
      <c r="F54" s="628">
        <v>1000</v>
      </c>
      <c r="G54" s="638"/>
    </row>
    <row r="55" spans="1:7" ht="12.75">
      <c r="A55" s="633"/>
      <c r="B55" s="634"/>
      <c r="C55" s="634" t="s">
        <v>164</v>
      </c>
      <c r="D55" s="634"/>
      <c r="E55" s="628"/>
      <c r="F55" s="628">
        <v>1200</v>
      </c>
      <c r="G55" s="638"/>
    </row>
    <row r="56" spans="1:7" ht="12.75">
      <c r="A56" s="633"/>
      <c r="B56" s="634"/>
      <c r="C56" s="634" t="s">
        <v>165</v>
      </c>
      <c r="D56" s="634"/>
      <c r="E56" s="628"/>
      <c r="F56" s="628">
        <v>6000</v>
      </c>
      <c r="G56" s="638"/>
    </row>
    <row r="57" spans="1:7" ht="12.75">
      <c r="A57" s="611"/>
      <c r="B57" s="612"/>
      <c r="C57" s="612"/>
      <c r="D57" s="612"/>
      <c r="E57" s="628"/>
      <c r="F57" s="628"/>
      <c r="G57" s="638"/>
    </row>
    <row r="58" spans="1:7" ht="13.5" thickBot="1">
      <c r="A58" s="613"/>
      <c r="B58" s="614"/>
      <c r="C58" s="1077" t="s">
        <v>110</v>
      </c>
      <c r="D58" s="1077"/>
      <c r="E58" s="1078">
        <v>77568</v>
      </c>
      <c r="F58" s="1078"/>
      <c r="G58" s="1079">
        <f>SUM(E58:F58)</f>
        <v>77568</v>
      </c>
    </row>
    <row r="59" ht="13.5" thickTop="1"/>
  </sheetData>
  <sheetProtection/>
  <mergeCells count="11">
    <mergeCell ref="A1:G3"/>
    <mergeCell ref="A4:G4"/>
    <mergeCell ref="A5:G6"/>
    <mergeCell ref="A41:D41"/>
    <mergeCell ref="A42:G42"/>
    <mergeCell ref="A9:D9"/>
    <mergeCell ref="A10:G10"/>
    <mergeCell ref="A11:D11"/>
    <mergeCell ref="A12:G12"/>
    <mergeCell ref="A16:D16"/>
    <mergeCell ref="A17:D17"/>
  </mergeCells>
  <printOptions/>
  <pageMargins left="0.2755905511811024" right="0.15748031496062992" top="0.2755905511811024" bottom="0.1968503937007874" header="0.31496062992125984" footer="0.31496062992125984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.28515625" style="0" customWidth="1"/>
    <col min="2" max="2" width="2.7109375" style="32" customWidth="1"/>
    <col min="3" max="3" width="28.140625" style="0" customWidth="1"/>
    <col min="4" max="4" width="9.28125" style="1610" customWidth="1"/>
    <col min="5" max="7" width="8.7109375" style="33" hidden="1" customWidth="1"/>
    <col min="8" max="8" width="6.8515625" style="1565" customWidth="1"/>
    <col min="9" max="9" width="8.28125" style="1505" customWidth="1"/>
    <col min="10" max="10" width="8.28125" style="1536" customWidth="1"/>
    <col min="11" max="11" width="7.140625" style="1185" customWidth="1"/>
    <col min="12" max="12" width="7.7109375" style="1212" customWidth="1"/>
    <col min="13" max="13" width="7.7109375" style="1365" customWidth="1"/>
    <col min="14" max="14" width="7.140625" style="1565" customWidth="1"/>
    <col min="15" max="15" width="6.8515625" style="1505" customWidth="1"/>
    <col min="16" max="16" width="6.8515625" style="1536" customWidth="1"/>
    <col min="17" max="17" width="7.140625" style="33" customWidth="1"/>
    <col min="18" max="18" width="7.7109375" style="1212" customWidth="1"/>
    <col min="19" max="19" width="7.7109375" style="1365" customWidth="1"/>
    <col min="20" max="20" width="7.00390625" style="1565" customWidth="1"/>
    <col min="21" max="21" width="7.00390625" style="1505" customWidth="1"/>
    <col min="22" max="22" width="7.00390625" style="1536" customWidth="1"/>
    <col min="23" max="23" width="7.00390625" style="33" customWidth="1"/>
    <col min="24" max="24" width="7.28125" style="1212" customWidth="1"/>
  </cols>
  <sheetData>
    <row r="1" spans="1:24" s="25" customFormat="1" ht="31.5" customHeight="1" thickBot="1">
      <c r="A1" s="2525" t="s">
        <v>1057</v>
      </c>
      <c r="B1" s="2526"/>
      <c r="C1" s="2526"/>
      <c r="D1" s="2526"/>
      <c r="E1" s="2526"/>
      <c r="F1" s="2526"/>
      <c r="G1" s="2526"/>
      <c r="H1" s="2526"/>
      <c r="I1" s="2526"/>
      <c r="J1" s="2526"/>
      <c r="K1" s="2526"/>
      <c r="L1" s="2526"/>
      <c r="M1" s="2526"/>
      <c r="N1" s="2526"/>
      <c r="O1" s="2526"/>
      <c r="P1" s="2526"/>
      <c r="Q1" s="2526"/>
      <c r="R1" s="2526"/>
      <c r="S1" s="2526"/>
      <c r="T1" s="2526"/>
      <c r="U1" s="2526"/>
      <c r="V1" s="2526"/>
      <c r="W1" s="2526"/>
      <c r="X1" s="2527"/>
    </row>
    <row r="2" spans="1:24" ht="20.25" customHeight="1" thickBot="1">
      <c r="A2" s="116" t="s">
        <v>135</v>
      </c>
      <c r="B2" s="117"/>
      <c r="C2" s="118"/>
      <c r="D2" s="1600"/>
      <c r="E2" s="119"/>
      <c r="F2" s="119"/>
      <c r="G2" s="119"/>
      <c r="H2" s="1553"/>
      <c r="I2" s="1515"/>
      <c r="J2" s="1524"/>
      <c r="K2" s="2528">
        <v>45392</v>
      </c>
      <c r="L2" s="2528"/>
      <c r="M2" s="2528"/>
      <c r="N2" s="2528"/>
      <c r="O2" s="2528"/>
      <c r="P2" s="2528"/>
      <c r="Q2" s="2528"/>
      <c r="R2" s="2528"/>
      <c r="S2" s="2528"/>
      <c r="T2" s="2528"/>
      <c r="U2" s="2528"/>
      <c r="V2" s="2528"/>
      <c r="W2" s="2528"/>
      <c r="X2" s="2529"/>
    </row>
    <row r="3" spans="1:24" s="22" customFormat="1" ht="12.75" customHeight="1">
      <c r="A3" s="2530" t="s">
        <v>49</v>
      </c>
      <c r="B3" s="2531"/>
      <c r="C3" s="2531"/>
      <c r="D3" s="3063" t="s">
        <v>50</v>
      </c>
      <c r="E3" s="2538" t="s">
        <v>51</v>
      </c>
      <c r="F3" s="2538"/>
      <c r="G3" s="2538"/>
      <c r="H3" s="2539" t="s">
        <v>105</v>
      </c>
      <c r="I3" s="2540"/>
      <c r="J3" s="2540"/>
      <c r="K3" s="2540"/>
      <c r="L3" s="2541"/>
      <c r="M3" s="2542" t="s">
        <v>1059</v>
      </c>
      <c r="N3" s="2543"/>
      <c r="O3" s="2543"/>
      <c r="P3" s="2543"/>
      <c r="Q3" s="2543"/>
      <c r="R3" s="2543"/>
      <c r="S3" s="2824" t="s">
        <v>80</v>
      </c>
      <c r="T3" s="2825"/>
      <c r="U3" s="2825"/>
      <c r="V3" s="2825"/>
      <c r="W3" s="2825"/>
      <c r="X3" s="2826"/>
    </row>
    <row r="4" spans="1:24" s="22" customFormat="1" ht="12.75" customHeight="1">
      <c r="A4" s="2532"/>
      <c r="B4" s="2533"/>
      <c r="C4" s="2533"/>
      <c r="D4" s="3064"/>
      <c r="E4" s="26"/>
      <c r="F4" s="26"/>
      <c r="G4" s="26"/>
      <c r="H4" s="2545" t="s">
        <v>56</v>
      </c>
      <c r="I4" s="2546"/>
      <c r="J4" s="2546"/>
      <c r="K4" s="2546"/>
      <c r="L4" s="2546"/>
      <c r="M4" s="3061" t="s">
        <v>9</v>
      </c>
      <c r="N4" s="2518" t="s">
        <v>56</v>
      </c>
      <c r="O4" s="2519"/>
      <c r="P4" s="2519"/>
      <c r="Q4" s="2519"/>
      <c r="R4" s="2519"/>
      <c r="S4" s="3066" t="s">
        <v>9</v>
      </c>
      <c r="T4" s="2641" t="s">
        <v>56</v>
      </c>
      <c r="U4" s="2642"/>
      <c r="V4" s="2642"/>
      <c r="W4" s="2642"/>
      <c r="X4" s="2643"/>
    </row>
    <row r="5" spans="1:24" s="28" customFormat="1" ht="12.75" customHeight="1" thickBot="1">
      <c r="A5" s="2534"/>
      <c r="B5" s="2535"/>
      <c r="C5" s="2535"/>
      <c r="D5" s="3065"/>
      <c r="E5" s="27" t="s">
        <v>52</v>
      </c>
      <c r="F5" s="27" t="s">
        <v>53</v>
      </c>
      <c r="G5" s="27" t="s">
        <v>54</v>
      </c>
      <c r="H5" s="1554" t="s">
        <v>157</v>
      </c>
      <c r="I5" s="1516" t="s">
        <v>169</v>
      </c>
      <c r="J5" s="1525" t="s">
        <v>925</v>
      </c>
      <c r="K5" s="231" t="s">
        <v>40</v>
      </c>
      <c r="L5" s="1207" t="s">
        <v>64</v>
      </c>
      <c r="M5" s="3062"/>
      <c r="N5" s="1566" t="s">
        <v>157</v>
      </c>
      <c r="O5" s="1506" t="s">
        <v>169</v>
      </c>
      <c r="P5" s="1537" t="s">
        <v>925</v>
      </c>
      <c r="Q5" s="412" t="s">
        <v>40</v>
      </c>
      <c r="R5" s="1213" t="s">
        <v>64</v>
      </c>
      <c r="S5" s="3067"/>
      <c r="T5" s="1576" t="s">
        <v>157</v>
      </c>
      <c r="U5" s="1496" t="s">
        <v>169</v>
      </c>
      <c r="V5" s="1545" t="s">
        <v>925</v>
      </c>
      <c r="W5" s="62" t="s">
        <v>40</v>
      </c>
      <c r="X5" s="1218" t="s">
        <v>64</v>
      </c>
    </row>
    <row r="6" spans="1:24" s="30" customFormat="1" ht="16.5" thickBot="1" thickTop="1">
      <c r="A6" s="3056" t="s">
        <v>1066</v>
      </c>
      <c r="B6" s="3057"/>
      <c r="C6" s="3058"/>
      <c r="D6" s="1601">
        <f>SUM(H6:L6)</f>
        <v>3000000</v>
      </c>
      <c r="E6" s="1481">
        <f aca="true" t="shared" si="0" ref="E6:L6">SUM(E9:E19)</f>
        <v>0</v>
      </c>
      <c r="F6" s="1481">
        <f t="shared" si="0"/>
        <v>6560000</v>
      </c>
      <c r="G6" s="1481">
        <f t="shared" si="0"/>
        <v>10000</v>
      </c>
      <c r="H6" s="1555">
        <f t="shared" si="0"/>
        <v>2509200</v>
      </c>
      <c r="I6" s="1517">
        <f t="shared" si="0"/>
        <v>0</v>
      </c>
      <c r="J6" s="1526">
        <f t="shared" si="0"/>
        <v>0</v>
      </c>
      <c r="K6" s="1482">
        <f t="shared" si="0"/>
        <v>490800</v>
      </c>
      <c r="L6" s="1483">
        <f t="shared" si="0"/>
        <v>0</v>
      </c>
      <c r="M6" s="1593">
        <f>SUM(N6:R6)</f>
        <v>0</v>
      </c>
      <c r="N6" s="1567">
        <f>SUM(N9:N19)</f>
        <v>0</v>
      </c>
      <c r="O6" s="1507">
        <f>SUM(O9:O19)</f>
        <v>0</v>
      </c>
      <c r="P6" s="1538">
        <f>SUM(P9:P19)</f>
        <v>0</v>
      </c>
      <c r="Q6" s="1484">
        <f>SUM(Q9:Q19)</f>
        <v>0</v>
      </c>
      <c r="R6" s="1485">
        <f>SUM(R9:R19)</f>
        <v>0</v>
      </c>
      <c r="S6" s="1583">
        <f>SUM(X6:AA6)</f>
        <v>0</v>
      </c>
      <c r="T6" s="1577">
        <f>SUM(T9:T19)</f>
        <v>0</v>
      </c>
      <c r="U6" s="1497">
        <f>SUM(U9:U19)</f>
        <v>0</v>
      </c>
      <c r="V6" s="1546">
        <f>SUM(V9:V19)</f>
        <v>0</v>
      </c>
      <c r="W6" s="1486">
        <f>SUM(W9:W19)</f>
        <v>0</v>
      </c>
      <c r="X6" s="1487">
        <f>SUM(X9:X19)</f>
        <v>0</v>
      </c>
    </row>
    <row r="7" spans="1:24" s="30" customFormat="1" ht="15" customHeight="1" hidden="1">
      <c r="A7" s="3052" t="s">
        <v>72</v>
      </c>
      <c r="B7" s="3053"/>
      <c r="C7" s="3053"/>
      <c r="D7" s="3053"/>
      <c r="E7" s="3053"/>
      <c r="F7" s="3053"/>
      <c r="G7" s="3053"/>
      <c r="H7" s="3053"/>
      <c r="I7" s="3053"/>
      <c r="J7" s="3053"/>
      <c r="K7" s="3053"/>
      <c r="L7" s="1478"/>
      <c r="M7" s="1594"/>
      <c r="N7" s="1568"/>
      <c r="O7" s="1508"/>
      <c r="P7" s="1539"/>
      <c r="Q7" s="408"/>
      <c r="R7" s="1479"/>
      <c r="S7" s="1584"/>
      <c r="T7" s="1578"/>
      <c r="U7" s="1498"/>
      <c r="V7" s="1547"/>
      <c r="W7" s="68"/>
      <c r="X7" s="1480"/>
    </row>
    <row r="8" spans="1:24" s="30" customFormat="1" ht="15" customHeight="1" thickTop="1">
      <c r="A8" s="2523"/>
      <c r="B8" s="2524"/>
      <c r="C8" s="2524"/>
      <c r="D8" s="1602"/>
      <c r="E8" s="237"/>
      <c r="F8" s="237"/>
      <c r="G8" s="237"/>
      <c r="H8" s="1556"/>
      <c r="I8" s="1518"/>
      <c r="J8" s="1527"/>
      <c r="K8" s="1617"/>
      <c r="L8" s="1209"/>
      <c r="M8" s="1595"/>
      <c r="N8" s="1569"/>
      <c r="O8" s="1509"/>
      <c r="P8" s="1540"/>
      <c r="Q8" s="501"/>
      <c r="R8" s="1214"/>
      <c r="S8" s="1585"/>
      <c r="T8" s="1578"/>
      <c r="U8" s="1498"/>
      <c r="V8" s="1547"/>
      <c r="W8" s="68"/>
      <c r="X8" s="1219"/>
    </row>
    <row r="9" spans="1:24" ht="12.75">
      <c r="A9" s="2512" t="s">
        <v>73</v>
      </c>
      <c r="B9" s="2513"/>
      <c r="C9" s="31" t="s">
        <v>785</v>
      </c>
      <c r="D9" s="1603">
        <f aca="true" t="shared" si="1" ref="D9:D19">SUM(H9:L9)</f>
        <v>1068000</v>
      </c>
      <c r="E9" s="236"/>
      <c r="F9" s="236">
        <v>920000</v>
      </c>
      <c r="G9" s="236"/>
      <c r="H9" s="1557">
        <v>900000</v>
      </c>
      <c r="I9" s="1519"/>
      <c r="J9" s="1528"/>
      <c r="K9" s="225">
        <v>168000</v>
      </c>
      <c r="L9" s="1210"/>
      <c r="M9" s="1596">
        <f aca="true" t="shared" si="2" ref="M9:M19">SUM(N9:R9)</f>
        <v>0</v>
      </c>
      <c r="N9" s="1570"/>
      <c r="O9" s="1510"/>
      <c r="P9" s="1541"/>
      <c r="Q9" s="506"/>
      <c r="R9" s="1215"/>
      <c r="S9" s="1586"/>
      <c r="T9" s="1579"/>
      <c r="U9" s="1499"/>
      <c r="V9" s="1548"/>
      <c r="W9" s="66"/>
      <c r="X9" s="1220"/>
    </row>
    <row r="10" spans="1:24" ht="12.75">
      <c r="A10" s="2512" t="s">
        <v>239</v>
      </c>
      <c r="B10" s="2513"/>
      <c r="C10" s="31" t="s">
        <v>1343</v>
      </c>
      <c r="D10" s="1603">
        <f t="shared" si="1"/>
        <v>240700</v>
      </c>
      <c r="E10" s="236"/>
      <c r="F10" s="236"/>
      <c r="G10" s="236"/>
      <c r="H10" s="1557">
        <v>220000</v>
      </c>
      <c r="I10" s="1519"/>
      <c r="J10" s="1528"/>
      <c r="K10" s="225">
        <v>20700</v>
      </c>
      <c r="L10" s="1210"/>
      <c r="M10" s="1596"/>
      <c r="N10" s="1570"/>
      <c r="O10" s="1510"/>
      <c r="P10" s="1541"/>
      <c r="Q10" s="506"/>
      <c r="R10" s="1215"/>
      <c r="S10" s="1586"/>
      <c r="T10" s="1579"/>
      <c r="U10" s="1499"/>
      <c r="V10" s="1548"/>
      <c r="W10" s="66"/>
      <c r="X10" s="1220"/>
    </row>
    <row r="11" spans="1:24" ht="12.75">
      <c r="A11" s="2512" t="s">
        <v>75</v>
      </c>
      <c r="B11" s="2513"/>
      <c r="C11" s="31" t="s">
        <v>1067</v>
      </c>
      <c r="D11" s="1603">
        <f t="shared" si="1"/>
        <v>30000</v>
      </c>
      <c r="E11" s="236"/>
      <c r="F11" s="236">
        <v>920000</v>
      </c>
      <c r="G11" s="236"/>
      <c r="H11" s="1557">
        <v>20000</v>
      </c>
      <c r="I11" s="1519"/>
      <c r="J11" s="1528"/>
      <c r="K11" s="225">
        <v>10000</v>
      </c>
      <c r="L11" s="1210"/>
      <c r="M11" s="1596">
        <f t="shared" si="2"/>
        <v>0</v>
      </c>
      <c r="N11" s="1570"/>
      <c r="O11" s="1510"/>
      <c r="P11" s="1541"/>
      <c r="Q11" s="506"/>
      <c r="R11" s="1215"/>
      <c r="S11" s="1586"/>
      <c r="T11" s="1579"/>
      <c r="U11" s="1499"/>
      <c r="V11" s="1548"/>
      <c r="W11" s="66"/>
      <c r="X11" s="1220"/>
    </row>
    <row r="12" spans="1:24" ht="12.75">
      <c r="A12" s="2512" t="s">
        <v>77</v>
      </c>
      <c r="B12" s="2513"/>
      <c r="C12" s="31" t="s">
        <v>1060</v>
      </c>
      <c r="D12" s="1603">
        <f t="shared" si="1"/>
        <v>60000</v>
      </c>
      <c r="E12" s="236"/>
      <c r="F12" s="236">
        <v>920000</v>
      </c>
      <c r="G12" s="236"/>
      <c r="H12" s="1557">
        <v>20000</v>
      </c>
      <c r="I12" s="1519"/>
      <c r="J12" s="1528"/>
      <c r="K12" s="225">
        <v>40000</v>
      </c>
      <c r="L12" s="1210"/>
      <c r="M12" s="1596">
        <f t="shared" si="2"/>
        <v>0</v>
      </c>
      <c r="N12" s="1570"/>
      <c r="O12" s="1510"/>
      <c r="P12" s="1541"/>
      <c r="Q12" s="506"/>
      <c r="R12" s="1215"/>
      <c r="S12" s="1586"/>
      <c r="T12" s="1579"/>
      <c r="U12" s="1499"/>
      <c r="V12" s="1548"/>
      <c r="W12" s="66"/>
      <c r="X12" s="1220"/>
    </row>
    <row r="13" spans="1:24" ht="12.75">
      <c r="A13" s="2512" t="s">
        <v>1065</v>
      </c>
      <c r="B13" s="2513"/>
      <c r="C13" s="31" t="s">
        <v>1068</v>
      </c>
      <c r="D13" s="1603">
        <f t="shared" si="1"/>
        <v>40000</v>
      </c>
      <c r="E13" s="236"/>
      <c r="F13" s="236">
        <v>920000</v>
      </c>
      <c r="G13" s="236"/>
      <c r="H13" s="1557">
        <v>0</v>
      </c>
      <c r="I13" s="1519"/>
      <c r="J13" s="1528"/>
      <c r="K13" s="225">
        <v>40000</v>
      </c>
      <c r="L13" s="1210"/>
      <c r="M13" s="1596">
        <f t="shared" si="2"/>
        <v>0</v>
      </c>
      <c r="N13" s="1570"/>
      <c r="O13" s="1510"/>
      <c r="P13" s="1541"/>
      <c r="Q13" s="506"/>
      <c r="R13" s="1215"/>
      <c r="S13" s="1586"/>
      <c r="T13" s="1579"/>
      <c r="U13" s="1499"/>
      <c r="V13" s="1548"/>
      <c r="W13" s="66"/>
      <c r="X13" s="1220"/>
    </row>
    <row r="14" spans="1:24" ht="12.75">
      <c r="A14" s="2512" t="s">
        <v>863</v>
      </c>
      <c r="B14" s="2513"/>
      <c r="C14" s="31" t="s">
        <v>1069</v>
      </c>
      <c r="D14" s="1603">
        <f t="shared" si="1"/>
        <v>512000</v>
      </c>
      <c r="E14" s="236"/>
      <c r="F14" s="236">
        <v>920000</v>
      </c>
      <c r="G14" s="236"/>
      <c r="H14" s="1557">
        <v>500000</v>
      </c>
      <c r="I14" s="1519"/>
      <c r="J14" s="1528"/>
      <c r="K14" s="225">
        <v>12000</v>
      </c>
      <c r="L14" s="1210"/>
      <c r="M14" s="1596">
        <f t="shared" si="2"/>
        <v>0</v>
      </c>
      <c r="N14" s="1570"/>
      <c r="O14" s="1510"/>
      <c r="P14" s="1541"/>
      <c r="Q14" s="506"/>
      <c r="R14" s="1215"/>
      <c r="S14" s="1586"/>
      <c r="T14" s="1579"/>
      <c r="U14" s="1499"/>
      <c r="V14" s="1548"/>
      <c r="W14" s="66"/>
      <c r="X14" s="1220"/>
    </row>
    <row r="15" spans="1:24" ht="12.75">
      <c r="A15" s="2512" t="s">
        <v>1071</v>
      </c>
      <c r="B15" s="2513"/>
      <c r="C15" s="31" t="s">
        <v>1070</v>
      </c>
      <c r="D15" s="1603">
        <f t="shared" si="1"/>
        <v>392100</v>
      </c>
      <c r="E15" s="236"/>
      <c r="F15" s="236">
        <v>920000</v>
      </c>
      <c r="G15" s="236"/>
      <c r="H15" s="1557">
        <v>240000</v>
      </c>
      <c r="I15" s="1519"/>
      <c r="J15" s="1528"/>
      <c r="K15" s="225">
        <v>152100</v>
      </c>
      <c r="L15" s="1210"/>
      <c r="M15" s="1596">
        <f t="shared" si="2"/>
        <v>0</v>
      </c>
      <c r="N15" s="1570"/>
      <c r="O15" s="1510"/>
      <c r="P15" s="1541"/>
      <c r="Q15" s="506"/>
      <c r="R15" s="1215"/>
      <c r="S15" s="1586"/>
      <c r="T15" s="1579"/>
      <c r="U15" s="1499"/>
      <c r="V15" s="1548"/>
      <c r="W15" s="66"/>
      <c r="X15" s="1220"/>
    </row>
    <row r="16" spans="1:24" ht="12.75">
      <c r="A16" s="3047" t="s">
        <v>1072</v>
      </c>
      <c r="B16" s="3048"/>
      <c r="C16" s="31" t="s">
        <v>1073</v>
      </c>
      <c r="D16" s="1603">
        <f t="shared" si="1"/>
        <v>369700</v>
      </c>
      <c r="E16" s="236"/>
      <c r="F16" s="236">
        <v>920000</v>
      </c>
      <c r="G16" s="236"/>
      <c r="H16" s="1557">
        <v>369700</v>
      </c>
      <c r="I16" s="1519"/>
      <c r="J16" s="1528"/>
      <c r="K16" s="225"/>
      <c r="L16" s="1210"/>
      <c r="M16" s="1596">
        <f t="shared" si="2"/>
        <v>0</v>
      </c>
      <c r="N16" s="1570"/>
      <c r="O16" s="1510"/>
      <c r="P16" s="1541"/>
      <c r="Q16" s="506"/>
      <c r="R16" s="1215"/>
      <c r="S16" s="1586"/>
      <c r="T16" s="1579"/>
      <c r="U16" s="1499"/>
      <c r="V16" s="1548"/>
      <c r="W16" s="66"/>
      <c r="X16" s="1220"/>
    </row>
    <row r="17" spans="1:24" ht="12.75">
      <c r="A17" s="2514" t="s">
        <v>1074</v>
      </c>
      <c r="B17" s="2515"/>
      <c r="C17" s="31" t="s">
        <v>1075</v>
      </c>
      <c r="D17" s="1603">
        <f t="shared" si="1"/>
        <v>219500</v>
      </c>
      <c r="E17" s="236"/>
      <c r="F17" s="236">
        <v>60000</v>
      </c>
      <c r="G17" s="236"/>
      <c r="H17" s="1557">
        <v>219500</v>
      </c>
      <c r="I17" s="1519"/>
      <c r="J17" s="1528"/>
      <c r="K17" s="225"/>
      <c r="L17" s="1211"/>
      <c r="M17" s="1596">
        <f t="shared" si="2"/>
        <v>0</v>
      </c>
      <c r="N17" s="1571"/>
      <c r="O17" s="1510"/>
      <c r="P17" s="1541"/>
      <c r="Q17" s="506"/>
      <c r="R17" s="1216"/>
      <c r="S17" s="1586"/>
      <c r="T17" s="1579"/>
      <c r="U17" s="1499"/>
      <c r="V17" s="1548"/>
      <c r="W17" s="66"/>
      <c r="X17" s="1220"/>
    </row>
    <row r="18" spans="1:24" ht="12.75">
      <c r="A18" s="2514" t="s">
        <v>630</v>
      </c>
      <c r="B18" s="2515"/>
      <c r="C18" s="31" t="s">
        <v>1076</v>
      </c>
      <c r="D18" s="1603">
        <f t="shared" si="1"/>
        <v>20000</v>
      </c>
      <c r="E18" s="236"/>
      <c r="F18" s="236">
        <v>60000</v>
      </c>
      <c r="G18" s="236"/>
      <c r="H18" s="1557">
        <v>20000</v>
      </c>
      <c r="I18" s="1519"/>
      <c r="J18" s="1528"/>
      <c r="K18" s="225"/>
      <c r="L18" s="1211"/>
      <c r="M18" s="1596">
        <f t="shared" si="2"/>
        <v>0</v>
      </c>
      <c r="N18" s="1571"/>
      <c r="O18" s="1510"/>
      <c r="P18" s="1541"/>
      <c r="Q18" s="506"/>
      <c r="R18" s="1216"/>
      <c r="S18" s="1586"/>
      <c r="T18" s="1579"/>
      <c r="U18" s="1499"/>
      <c r="V18" s="1548"/>
      <c r="W18" s="66"/>
      <c r="X18" s="1220"/>
    </row>
    <row r="19" spans="1:24" ht="13.5" thickBot="1">
      <c r="A19" s="3059" t="s">
        <v>1109</v>
      </c>
      <c r="B19" s="3060"/>
      <c r="C19" s="1244" t="s">
        <v>528</v>
      </c>
      <c r="D19" s="1604">
        <f t="shared" si="1"/>
        <v>48000</v>
      </c>
      <c r="E19" s="1245"/>
      <c r="F19" s="1245"/>
      <c r="G19" s="1245">
        <v>10000</v>
      </c>
      <c r="H19" s="1558">
        <v>0</v>
      </c>
      <c r="I19" s="1520"/>
      <c r="J19" s="1529"/>
      <c r="K19" s="228">
        <v>48000</v>
      </c>
      <c r="L19" s="1246"/>
      <c r="M19" s="1597">
        <f t="shared" si="2"/>
        <v>0</v>
      </c>
      <c r="N19" s="1572"/>
      <c r="O19" s="1511"/>
      <c r="P19" s="1542"/>
      <c r="Q19" s="513"/>
      <c r="R19" s="1225"/>
      <c r="S19" s="1587"/>
      <c r="T19" s="1580"/>
      <c r="U19" s="1500"/>
      <c r="V19" s="1549"/>
      <c r="W19" s="71"/>
      <c r="X19" s="1226"/>
    </row>
    <row r="20" spans="1:24" s="23" customFormat="1" ht="13.5" thickBot="1">
      <c r="A20" s="1236"/>
      <c r="B20" s="1237"/>
      <c r="C20" s="1238"/>
      <c r="D20" s="1605"/>
      <c r="E20" s="1239"/>
      <c r="F20" s="1239"/>
      <c r="G20" s="1239"/>
      <c r="H20" s="1559"/>
      <c r="I20" s="1512"/>
      <c r="J20" s="1530"/>
      <c r="K20" s="1239"/>
      <c r="L20" s="1240"/>
      <c r="M20" s="1588"/>
      <c r="N20" s="1573"/>
      <c r="O20" s="1512"/>
      <c r="P20" s="1530"/>
      <c r="Q20" s="1239"/>
      <c r="R20" s="1241"/>
      <c r="S20" s="1588"/>
      <c r="T20" s="1573"/>
      <c r="U20" s="1501"/>
      <c r="V20" s="1550"/>
      <c r="W20" s="1242"/>
      <c r="X20" s="1243"/>
    </row>
    <row r="21" spans="1:24" s="30" customFormat="1" ht="15.75" thickBot="1">
      <c r="A21" s="3049" t="s">
        <v>930</v>
      </c>
      <c r="B21" s="3050"/>
      <c r="C21" s="3051"/>
      <c r="D21" s="1606">
        <f>SUM(H21:L21)</f>
        <v>200000</v>
      </c>
      <c r="E21" s="1488">
        <f aca="true" t="shared" si="3" ref="E21:L21">SUM(E24:E28)</f>
        <v>0</v>
      </c>
      <c r="F21" s="1488">
        <f t="shared" si="3"/>
        <v>1160000</v>
      </c>
      <c r="G21" s="1488">
        <f t="shared" si="3"/>
        <v>0</v>
      </c>
      <c r="H21" s="1611">
        <f t="shared" si="3"/>
        <v>129500</v>
      </c>
      <c r="I21" s="1612">
        <f t="shared" si="3"/>
        <v>0</v>
      </c>
      <c r="J21" s="1613">
        <f t="shared" si="3"/>
        <v>0</v>
      </c>
      <c r="K21" s="1614">
        <f t="shared" si="3"/>
        <v>70500</v>
      </c>
      <c r="L21" s="1615">
        <f t="shared" si="3"/>
        <v>0</v>
      </c>
      <c r="M21" s="1598">
        <f>SUM(R21:U21)</f>
        <v>0</v>
      </c>
      <c r="N21" s="1574">
        <f>SUM(N24:N28)</f>
        <v>0</v>
      </c>
      <c r="O21" s="1513">
        <f>SUM(O24:O28)</f>
        <v>0</v>
      </c>
      <c r="P21" s="1543">
        <f>SUM(P24:P28)</f>
        <v>0</v>
      </c>
      <c r="Q21" s="1491">
        <f>SUM(Q24:Q28)</f>
        <v>0</v>
      </c>
      <c r="R21" s="1492">
        <f>SUM(R24:R28)</f>
        <v>0</v>
      </c>
      <c r="S21" s="1589">
        <f>SUM(X21:AA21)</f>
        <v>0</v>
      </c>
      <c r="T21" s="1581">
        <f>SUM(T24:T28)</f>
        <v>0</v>
      </c>
      <c r="U21" s="1502">
        <f>SUM(U24:U28)</f>
        <v>0</v>
      </c>
      <c r="V21" s="1551">
        <f>SUM(V24:V28)</f>
        <v>0</v>
      </c>
      <c r="W21" s="1493">
        <f>SUM(W24:W28)</f>
        <v>0</v>
      </c>
      <c r="X21" s="1494">
        <f>SUM(X24:X28)</f>
        <v>0</v>
      </c>
    </row>
    <row r="22" spans="1:24" s="30" customFormat="1" ht="15" customHeight="1" hidden="1">
      <c r="A22" s="3052" t="s">
        <v>72</v>
      </c>
      <c r="B22" s="3053"/>
      <c r="C22" s="3053"/>
      <c r="D22" s="3053"/>
      <c r="E22" s="3053"/>
      <c r="F22" s="3053"/>
      <c r="G22" s="3053"/>
      <c r="H22" s="3053"/>
      <c r="I22" s="3053"/>
      <c r="J22" s="3053"/>
      <c r="K22" s="3053"/>
      <c r="L22" s="1478"/>
      <c r="M22" s="1594"/>
      <c r="N22" s="1568"/>
      <c r="O22" s="1508"/>
      <c r="P22" s="1539"/>
      <c r="Q22" s="408"/>
      <c r="R22" s="1479"/>
      <c r="S22" s="1584"/>
      <c r="T22" s="1578"/>
      <c r="U22" s="1498"/>
      <c r="V22" s="1547"/>
      <c r="W22" s="68"/>
      <c r="X22" s="1480"/>
    </row>
    <row r="23" spans="1:24" s="30" customFormat="1" ht="15" customHeight="1" thickTop="1">
      <c r="A23" s="2521"/>
      <c r="B23" s="2522"/>
      <c r="C23" s="2522"/>
      <c r="D23" s="1602"/>
      <c r="E23" s="237"/>
      <c r="F23" s="237"/>
      <c r="G23" s="237"/>
      <c r="H23" s="1556"/>
      <c r="I23" s="1522"/>
      <c r="J23" s="1532"/>
      <c r="K23" s="1617"/>
      <c r="L23" s="1209"/>
      <c r="M23" s="1595"/>
      <c r="N23" s="1569"/>
      <c r="O23" s="1509"/>
      <c r="P23" s="1540"/>
      <c r="Q23" s="501"/>
      <c r="R23" s="1214"/>
      <c r="S23" s="1585"/>
      <c r="T23" s="1578"/>
      <c r="U23" s="1498"/>
      <c r="V23" s="1547"/>
      <c r="W23" s="68"/>
      <c r="X23" s="1219"/>
    </row>
    <row r="24" spans="1:24" ht="12.75">
      <c r="A24" s="2512" t="s">
        <v>235</v>
      </c>
      <c r="B24" s="2513"/>
      <c r="C24" s="31" t="s">
        <v>1344</v>
      </c>
      <c r="D24" s="1603">
        <f>SUM(H24:L24)</f>
        <v>49000</v>
      </c>
      <c r="E24" s="236"/>
      <c r="F24" s="236">
        <v>920000</v>
      </c>
      <c r="G24" s="236"/>
      <c r="H24" s="1561">
        <v>9000</v>
      </c>
      <c r="I24" s="1519">
        <v>0</v>
      </c>
      <c r="J24" s="1528"/>
      <c r="K24" s="225">
        <v>40000</v>
      </c>
      <c r="L24" s="1210"/>
      <c r="M24" s="1596">
        <f>SUM(N24:R24)</f>
        <v>0</v>
      </c>
      <c r="N24" s="1570"/>
      <c r="O24" s="1510"/>
      <c r="P24" s="1541"/>
      <c r="Q24" s="506"/>
      <c r="R24" s="1215"/>
      <c r="S24" s="1586"/>
      <c r="T24" s="1579"/>
      <c r="U24" s="1499"/>
      <c r="V24" s="1548"/>
      <c r="W24" s="66"/>
      <c r="X24" s="1220"/>
    </row>
    <row r="25" spans="1:24" ht="12.75">
      <c r="A25" s="2514" t="s">
        <v>236</v>
      </c>
      <c r="B25" s="2515"/>
      <c r="C25" s="31" t="s">
        <v>1345</v>
      </c>
      <c r="D25" s="1603">
        <f>SUM(H25:L25)</f>
        <v>50000</v>
      </c>
      <c r="E25" s="236"/>
      <c r="F25" s="236">
        <v>60000</v>
      </c>
      <c r="G25" s="236"/>
      <c r="H25" s="1561">
        <v>50000</v>
      </c>
      <c r="I25" s="1519">
        <v>0</v>
      </c>
      <c r="J25" s="1528"/>
      <c r="K25" s="225"/>
      <c r="L25" s="1211"/>
      <c r="M25" s="1596">
        <f>SUM(N25:R25)</f>
        <v>0</v>
      </c>
      <c r="N25" s="1571"/>
      <c r="O25" s="1510"/>
      <c r="P25" s="1541"/>
      <c r="Q25" s="506"/>
      <c r="R25" s="1216"/>
      <c r="S25" s="1586"/>
      <c r="T25" s="1579"/>
      <c r="U25" s="1499"/>
      <c r="V25" s="1548"/>
      <c r="W25" s="66"/>
      <c r="X25" s="1220"/>
    </row>
    <row r="26" spans="1:24" ht="12.75">
      <c r="A26" s="2512" t="s">
        <v>237</v>
      </c>
      <c r="B26" s="2513"/>
      <c r="C26" s="31" t="s">
        <v>1345</v>
      </c>
      <c r="D26" s="1603">
        <f>SUM(H26:L26)</f>
        <v>50050</v>
      </c>
      <c r="E26" s="236"/>
      <c r="F26" s="236">
        <v>60000</v>
      </c>
      <c r="G26" s="236"/>
      <c r="H26" s="1561">
        <v>39550</v>
      </c>
      <c r="I26" s="1519">
        <v>0</v>
      </c>
      <c r="J26" s="1528"/>
      <c r="K26" s="225">
        <v>10500</v>
      </c>
      <c r="L26" s="1211"/>
      <c r="M26" s="1596">
        <f>SUM(N26:R26)</f>
        <v>0</v>
      </c>
      <c r="N26" s="1571"/>
      <c r="O26" s="1510"/>
      <c r="P26" s="1541"/>
      <c r="Q26" s="506"/>
      <c r="R26" s="1216"/>
      <c r="S26" s="1586"/>
      <c r="T26" s="1579"/>
      <c r="U26" s="1499"/>
      <c r="V26" s="1548"/>
      <c r="W26" s="66"/>
      <c r="X26" s="1220"/>
    </row>
    <row r="27" spans="1:24" ht="12.75">
      <c r="A27" s="2514" t="s">
        <v>247</v>
      </c>
      <c r="B27" s="2515"/>
      <c r="C27" s="31" t="s">
        <v>1346</v>
      </c>
      <c r="D27" s="1603">
        <f>SUM(H27:L27)</f>
        <v>20000</v>
      </c>
      <c r="E27" s="236"/>
      <c r="F27" s="236">
        <v>60000</v>
      </c>
      <c r="G27" s="236"/>
      <c r="H27" s="1561">
        <v>10000</v>
      </c>
      <c r="I27" s="1519">
        <v>0</v>
      </c>
      <c r="J27" s="1528"/>
      <c r="K27" s="225">
        <v>10000</v>
      </c>
      <c r="L27" s="1211"/>
      <c r="M27" s="1596">
        <f>SUM(N27:R27)</f>
        <v>0</v>
      </c>
      <c r="N27" s="1571"/>
      <c r="O27" s="1510"/>
      <c r="P27" s="1541"/>
      <c r="Q27" s="506"/>
      <c r="R27" s="1216"/>
      <c r="S27" s="1586"/>
      <c r="T27" s="1579"/>
      <c r="U27" s="1499"/>
      <c r="V27" s="1548"/>
      <c r="W27" s="66"/>
      <c r="X27" s="1220"/>
    </row>
    <row r="28" spans="1:24" ht="13.5" thickBot="1">
      <c r="A28" s="3045" t="s">
        <v>399</v>
      </c>
      <c r="B28" s="3046"/>
      <c r="C28" s="610" t="s">
        <v>1347</v>
      </c>
      <c r="D28" s="1607">
        <f>SUM(H28:L28)</f>
        <v>30950</v>
      </c>
      <c r="E28" s="1467"/>
      <c r="F28" s="1467">
        <v>60000</v>
      </c>
      <c r="G28" s="1467"/>
      <c r="H28" s="1562">
        <v>20950</v>
      </c>
      <c r="I28" s="1523">
        <v>0</v>
      </c>
      <c r="J28" s="1533"/>
      <c r="K28" s="1616">
        <v>10000</v>
      </c>
      <c r="L28" s="1468"/>
      <c r="M28" s="1599">
        <f>SUM(N28:R28)</f>
        <v>0</v>
      </c>
      <c r="N28" s="1575"/>
      <c r="O28" s="1514"/>
      <c r="P28" s="1544"/>
      <c r="Q28" s="1469"/>
      <c r="R28" s="1470"/>
      <c r="S28" s="1590"/>
      <c r="T28" s="1582"/>
      <c r="U28" s="1503"/>
      <c r="V28" s="1552"/>
      <c r="W28" s="1471"/>
      <c r="X28" s="1472"/>
    </row>
    <row r="29" spans="1:24" s="23" customFormat="1" ht="13.5" thickBot="1">
      <c r="A29" s="1236"/>
      <c r="B29" s="1237"/>
      <c r="C29" s="1238"/>
      <c r="D29" s="1605"/>
      <c r="E29" s="1239"/>
      <c r="F29" s="1239"/>
      <c r="G29" s="1239"/>
      <c r="H29" s="1559"/>
      <c r="I29" s="1512"/>
      <c r="J29" s="1530"/>
      <c r="K29" s="1239"/>
      <c r="L29" s="1240"/>
      <c r="M29" s="1588"/>
      <c r="N29" s="1573"/>
      <c r="O29" s="1512"/>
      <c r="P29" s="1530"/>
      <c r="Q29" s="1239"/>
      <c r="R29" s="1241"/>
      <c r="S29" s="1588"/>
      <c r="T29" s="1573"/>
      <c r="U29" s="1501"/>
      <c r="V29" s="1550"/>
      <c r="W29" s="1242"/>
      <c r="X29" s="1243"/>
    </row>
    <row r="30" spans="1:24" s="30" customFormat="1" ht="15.75" thickBot="1">
      <c r="A30" s="3049" t="s">
        <v>1333</v>
      </c>
      <c r="B30" s="3050"/>
      <c r="C30" s="3051"/>
      <c r="D30" s="1606">
        <f>SUM(H30:L30)</f>
        <v>100000</v>
      </c>
      <c r="E30" s="1488">
        <f aca="true" t="shared" si="4" ref="E30:L30">SUM(E33:E37)</f>
        <v>0</v>
      </c>
      <c r="F30" s="1488">
        <f t="shared" si="4"/>
        <v>1160000</v>
      </c>
      <c r="G30" s="1488">
        <f t="shared" si="4"/>
        <v>0</v>
      </c>
      <c r="H30" s="1560">
        <f t="shared" si="4"/>
        <v>0</v>
      </c>
      <c r="I30" s="1521">
        <f t="shared" si="4"/>
        <v>0</v>
      </c>
      <c r="J30" s="1531">
        <f t="shared" si="4"/>
        <v>100000</v>
      </c>
      <c r="K30" s="1489">
        <f t="shared" si="4"/>
        <v>0</v>
      </c>
      <c r="L30" s="1490">
        <f t="shared" si="4"/>
        <v>0</v>
      </c>
      <c r="M30" s="1598">
        <f>SUM(R30:U30)</f>
        <v>0</v>
      </c>
      <c r="N30" s="1574">
        <f>SUM(N33:N37)</f>
        <v>0</v>
      </c>
      <c r="O30" s="1513">
        <f>SUM(O33:O37)</f>
        <v>0</v>
      </c>
      <c r="P30" s="1543">
        <f>SUM(P33:P37)</f>
        <v>0</v>
      </c>
      <c r="Q30" s="1491">
        <f>SUM(Q33:Q37)</f>
        <v>0</v>
      </c>
      <c r="R30" s="1492">
        <f>SUM(R33:R37)</f>
        <v>0</v>
      </c>
      <c r="S30" s="1589">
        <f>SUM(X30:AA30)</f>
        <v>0</v>
      </c>
      <c r="T30" s="1581">
        <f>SUM(T33:T37)</f>
        <v>0</v>
      </c>
      <c r="U30" s="1502">
        <f>SUM(U33:U37)</f>
        <v>0</v>
      </c>
      <c r="V30" s="1551">
        <f>SUM(V33:V37)</f>
        <v>0</v>
      </c>
      <c r="W30" s="1493">
        <f>SUM(W33:W37)</f>
        <v>0</v>
      </c>
      <c r="X30" s="1494">
        <f>SUM(X33:X37)</f>
        <v>0</v>
      </c>
    </row>
    <row r="31" spans="1:24" s="30" customFormat="1" ht="15" customHeight="1" hidden="1">
      <c r="A31" s="3052" t="s">
        <v>72</v>
      </c>
      <c r="B31" s="3053"/>
      <c r="C31" s="3053"/>
      <c r="D31" s="3053"/>
      <c r="E31" s="3053"/>
      <c r="F31" s="3053"/>
      <c r="G31" s="3053"/>
      <c r="H31" s="3053"/>
      <c r="I31" s="3053"/>
      <c r="J31" s="3053"/>
      <c r="K31" s="3053"/>
      <c r="L31" s="1478"/>
      <c r="M31" s="1594"/>
      <c r="N31" s="1568"/>
      <c r="O31" s="1508"/>
      <c r="P31" s="1539"/>
      <c r="Q31" s="408"/>
      <c r="R31" s="1479"/>
      <c r="S31" s="1584"/>
      <c r="T31" s="1578"/>
      <c r="U31" s="1498"/>
      <c r="V31" s="1547"/>
      <c r="W31" s="68"/>
      <c r="X31" s="1480"/>
    </row>
    <row r="32" spans="1:24" s="30" customFormat="1" ht="15" customHeight="1" thickTop="1">
      <c r="A32" s="3054" t="s">
        <v>1339</v>
      </c>
      <c r="B32" s="3055"/>
      <c r="C32" s="3055"/>
      <c r="D32" s="1602"/>
      <c r="E32" s="237"/>
      <c r="F32" s="237"/>
      <c r="G32" s="237"/>
      <c r="H32" s="1556"/>
      <c r="I32" s="1522"/>
      <c r="J32" s="1532"/>
      <c r="K32" s="1617"/>
      <c r="L32" s="1209"/>
      <c r="M32" s="1595"/>
      <c r="N32" s="1569"/>
      <c r="O32" s="1509"/>
      <c r="P32" s="1540"/>
      <c r="Q32" s="501"/>
      <c r="R32" s="1214"/>
      <c r="S32" s="1585"/>
      <c r="T32" s="1578"/>
      <c r="U32" s="1498"/>
      <c r="V32" s="1547"/>
      <c r="W32" s="68"/>
      <c r="X32" s="1219"/>
    </row>
    <row r="33" spans="1:24" ht="12.75">
      <c r="A33" s="2512" t="s">
        <v>240</v>
      </c>
      <c r="B33" s="2513"/>
      <c r="C33" s="31" t="s">
        <v>91</v>
      </c>
      <c r="D33" s="1603">
        <f>SUM(H33:L33)</f>
        <v>65000</v>
      </c>
      <c r="E33" s="236"/>
      <c r="F33" s="236">
        <v>920000</v>
      </c>
      <c r="G33" s="236"/>
      <c r="H33" s="1561"/>
      <c r="I33" s="1519">
        <v>0</v>
      </c>
      <c r="J33" s="1528">
        <v>65000</v>
      </c>
      <c r="K33" s="225"/>
      <c r="L33" s="1210"/>
      <c r="M33" s="1596">
        <f>SUM(N33:R33)</f>
        <v>0</v>
      </c>
      <c r="N33" s="1570"/>
      <c r="O33" s="1510"/>
      <c r="P33" s="1541"/>
      <c r="Q33" s="506"/>
      <c r="R33" s="1215"/>
      <c r="S33" s="1586"/>
      <c r="T33" s="1579"/>
      <c r="U33" s="1499"/>
      <c r="V33" s="1548"/>
      <c r="W33" s="66"/>
      <c r="X33" s="1220"/>
    </row>
    <row r="34" spans="1:24" ht="12.75">
      <c r="A34" s="2514" t="s">
        <v>241</v>
      </c>
      <c r="B34" s="2515"/>
      <c r="C34" s="31" t="s">
        <v>1334</v>
      </c>
      <c r="D34" s="1603">
        <f>SUM(H34:L34)</f>
        <v>0</v>
      </c>
      <c r="E34" s="236"/>
      <c r="F34" s="236">
        <v>60000</v>
      </c>
      <c r="G34" s="236"/>
      <c r="H34" s="1561"/>
      <c r="I34" s="1519">
        <v>0</v>
      </c>
      <c r="J34" s="1528"/>
      <c r="K34" s="225"/>
      <c r="L34" s="1211"/>
      <c r="M34" s="1596">
        <f>SUM(N34:R34)</f>
        <v>0</v>
      </c>
      <c r="N34" s="1571"/>
      <c r="O34" s="1510"/>
      <c r="P34" s="1541"/>
      <c r="Q34" s="506"/>
      <c r="R34" s="1216"/>
      <c r="S34" s="1586"/>
      <c r="T34" s="1579"/>
      <c r="U34" s="1499"/>
      <c r="V34" s="1548"/>
      <c r="W34" s="66"/>
      <c r="X34" s="1220"/>
    </row>
    <row r="35" spans="1:24" ht="12.75">
      <c r="A35" s="2512" t="s">
        <v>242</v>
      </c>
      <c r="B35" s="2513"/>
      <c r="C35" s="31" t="s">
        <v>1335</v>
      </c>
      <c r="D35" s="1603">
        <f>SUM(H35:L35)</f>
        <v>15000</v>
      </c>
      <c r="E35" s="236"/>
      <c r="F35" s="236">
        <v>60000</v>
      </c>
      <c r="G35" s="236"/>
      <c r="H35" s="1561"/>
      <c r="I35" s="1519">
        <v>0</v>
      </c>
      <c r="J35" s="1528">
        <v>15000</v>
      </c>
      <c r="K35" s="225"/>
      <c r="L35" s="1211"/>
      <c r="M35" s="1596">
        <f>SUM(N35:R35)</f>
        <v>0</v>
      </c>
      <c r="N35" s="1571"/>
      <c r="O35" s="1510"/>
      <c r="P35" s="1541"/>
      <c r="Q35" s="506"/>
      <c r="R35" s="1216"/>
      <c r="S35" s="1586"/>
      <c r="T35" s="1579"/>
      <c r="U35" s="1499"/>
      <c r="V35" s="1548"/>
      <c r="W35" s="66"/>
      <c r="X35" s="1220"/>
    </row>
    <row r="36" spans="1:24" ht="12.75">
      <c r="A36" s="2514" t="s">
        <v>243</v>
      </c>
      <c r="B36" s="2515"/>
      <c r="C36" s="31" t="s">
        <v>1336</v>
      </c>
      <c r="D36" s="1603">
        <f>SUM(H36:L36)</f>
        <v>0</v>
      </c>
      <c r="E36" s="236"/>
      <c r="F36" s="236">
        <v>60000</v>
      </c>
      <c r="G36" s="236"/>
      <c r="H36" s="1561"/>
      <c r="I36" s="1519">
        <v>0</v>
      </c>
      <c r="J36" s="1528"/>
      <c r="K36" s="225"/>
      <c r="L36" s="1211"/>
      <c r="M36" s="1596">
        <f>SUM(N36:R36)</f>
        <v>0</v>
      </c>
      <c r="N36" s="1571"/>
      <c r="O36" s="1510"/>
      <c r="P36" s="1541"/>
      <c r="Q36" s="506"/>
      <c r="R36" s="1216"/>
      <c r="S36" s="1586"/>
      <c r="T36" s="1579"/>
      <c r="U36" s="1499"/>
      <c r="V36" s="1548"/>
      <c r="W36" s="66"/>
      <c r="X36" s="1220"/>
    </row>
    <row r="37" spans="1:24" ht="13.5" thickBot="1">
      <c r="A37" s="3045" t="s">
        <v>1338</v>
      </c>
      <c r="B37" s="3046"/>
      <c r="C37" s="610" t="s">
        <v>1337</v>
      </c>
      <c r="D37" s="1607">
        <f>SUM(H37:L37)</f>
        <v>20000</v>
      </c>
      <c r="E37" s="1467"/>
      <c r="F37" s="1467">
        <v>60000</v>
      </c>
      <c r="G37" s="1467"/>
      <c r="H37" s="1562"/>
      <c r="I37" s="1523">
        <v>0</v>
      </c>
      <c r="J37" s="1533">
        <v>20000</v>
      </c>
      <c r="K37" s="1616"/>
      <c r="L37" s="1468"/>
      <c r="M37" s="1599">
        <f>SUM(N37:R37)</f>
        <v>0</v>
      </c>
      <c r="N37" s="1575"/>
      <c r="O37" s="1514"/>
      <c r="P37" s="1544"/>
      <c r="Q37" s="1469"/>
      <c r="R37" s="1470"/>
      <c r="S37" s="1590"/>
      <c r="T37" s="1582"/>
      <c r="U37" s="1503"/>
      <c r="V37" s="1552"/>
      <c r="W37" s="1471"/>
      <c r="X37" s="1472"/>
    </row>
    <row r="38" spans="1:24" s="23" customFormat="1" ht="13.5" thickBot="1">
      <c r="A38" s="1236"/>
      <c r="B38" s="1237"/>
      <c r="C38" s="1238"/>
      <c r="D38" s="1605"/>
      <c r="E38" s="1239"/>
      <c r="F38" s="1239"/>
      <c r="G38" s="1239"/>
      <c r="H38" s="1559"/>
      <c r="I38" s="1512"/>
      <c r="J38" s="1530"/>
      <c r="K38" s="1239"/>
      <c r="L38" s="1240"/>
      <c r="M38" s="1588"/>
      <c r="N38" s="1573"/>
      <c r="O38" s="1512"/>
      <c r="P38" s="1530"/>
      <c r="Q38" s="1239"/>
      <c r="R38" s="1241"/>
      <c r="S38" s="1588"/>
      <c r="T38" s="1573"/>
      <c r="U38" s="1501"/>
      <c r="V38" s="1550"/>
      <c r="W38" s="1242"/>
      <c r="X38" s="1243"/>
    </row>
    <row r="39" spans="1:24" s="30" customFormat="1" ht="15.75" thickBot="1">
      <c r="A39" s="3049" t="s">
        <v>1342</v>
      </c>
      <c r="B39" s="3050"/>
      <c r="C39" s="3051"/>
      <c r="D39" s="1606">
        <f>SUM(H39:L39)</f>
        <v>0</v>
      </c>
      <c r="E39" s="1488">
        <f aca="true" t="shared" si="5" ref="E39:L39">SUM(E42:E46)</f>
        <v>0</v>
      </c>
      <c r="F39" s="1488">
        <f t="shared" si="5"/>
        <v>1160000</v>
      </c>
      <c r="G39" s="1488">
        <f t="shared" si="5"/>
        <v>0</v>
      </c>
      <c r="H39" s="1560">
        <f t="shared" si="5"/>
        <v>0</v>
      </c>
      <c r="I39" s="1521">
        <f t="shared" si="5"/>
        <v>0</v>
      </c>
      <c r="J39" s="1531">
        <f t="shared" si="5"/>
        <v>0</v>
      </c>
      <c r="K39" s="1489">
        <f t="shared" si="5"/>
        <v>0</v>
      </c>
      <c r="L39" s="1490">
        <f t="shared" si="5"/>
        <v>0</v>
      </c>
      <c r="M39" s="1598">
        <f>SUM(R39:U39)</f>
        <v>0</v>
      </c>
      <c r="N39" s="1574">
        <f>SUM(N42:N46)</f>
        <v>0</v>
      </c>
      <c r="O39" s="1513">
        <f>SUM(O42:O46)</f>
        <v>0</v>
      </c>
      <c r="P39" s="1543">
        <f>SUM(P42:P46)</f>
        <v>0</v>
      </c>
      <c r="Q39" s="1491">
        <f>SUM(Q42:Q46)</f>
        <v>0</v>
      </c>
      <c r="R39" s="1492">
        <f>SUM(R42:R46)</f>
        <v>0</v>
      </c>
      <c r="S39" s="1589">
        <f>SUM(X39:AA39)</f>
        <v>0</v>
      </c>
      <c r="T39" s="1581">
        <f>SUM(T42:T46)</f>
        <v>0</v>
      </c>
      <c r="U39" s="1502">
        <f>SUM(U42:U46)</f>
        <v>0</v>
      </c>
      <c r="V39" s="1551">
        <f>SUM(V42:V46)</f>
        <v>0</v>
      </c>
      <c r="W39" s="1493">
        <f>SUM(W42:W46)</f>
        <v>0</v>
      </c>
      <c r="X39" s="1494">
        <f>SUM(X42:X46)</f>
        <v>0</v>
      </c>
    </row>
    <row r="40" spans="1:24" s="30" customFormat="1" ht="15" customHeight="1" hidden="1">
      <c r="A40" s="3052" t="s">
        <v>72</v>
      </c>
      <c r="B40" s="3053"/>
      <c r="C40" s="3053"/>
      <c r="D40" s="3053"/>
      <c r="E40" s="3053"/>
      <c r="F40" s="3053"/>
      <c r="G40" s="3053"/>
      <c r="H40" s="3053"/>
      <c r="I40" s="3053"/>
      <c r="J40" s="3053"/>
      <c r="K40" s="3053"/>
      <c r="L40" s="1478"/>
      <c r="M40" s="1594"/>
      <c r="N40" s="1568"/>
      <c r="O40" s="1508"/>
      <c r="P40" s="1539"/>
      <c r="Q40" s="408"/>
      <c r="R40" s="1479"/>
      <c r="S40" s="1584"/>
      <c r="T40" s="1578"/>
      <c r="U40" s="1498"/>
      <c r="V40" s="1547"/>
      <c r="W40" s="68"/>
      <c r="X40" s="1480"/>
    </row>
    <row r="41" spans="1:24" s="30" customFormat="1" ht="15" customHeight="1" thickTop="1">
      <c r="A41" s="3054" t="s">
        <v>1340</v>
      </c>
      <c r="B41" s="3055"/>
      <c r="C41" s="3055"/>
      <c r="D41" s="1602"/>
      <c r="E41" s="237"/>
      <c r="F41" s="237"/>
      <c r="G41" s="237"/>
      <c r="H41" s="1556"/>
      <c r="I41" s="1522"/>
      <c r="J41" s="1532"/>
      <c r="K41" s="1617"/>
      <c r="L41" s="1209"/>
      <c r="M41" s="1595"/>
      <c r="N41" s="1569"/>
      <c r="O41" s="1509"/>
      <c r="P41" s="1540"/>
      <c r="Q41" s="501"/>
      <c r="R41" s="1214"/>
      <c r="S41" s="1585"/>
      <c r="T41" s="1578"/>
      <c r="U41" s="1498"/>
      <c r="V41" s="1547"/>
      <c r="W41" s="68"/>
      <c r="X41" s="1219"/>
    </row>
    <row r="42" spans="1:24" ht="12.75">
      <c r="A42" s="2512" t="s">
        <v>210</v>
      </c>
      <c r="B42" s="2513"/>
      <c r="C42" s="31" t="s">
        <v>91</v>
      </c>
      <c r="D42" s="1603">
        <f>SUM(H42:L42)</f>
        <v>0</v>
      </c>
      <c r="E42" s="236"/>
      <c r="F42" s="236">
        <v>920000</v>
      </c>
      <c r="G42" s="236"/>
      <c r="H42" s="1561"/>
      <c r="I42" s="1519">
        <v>0</v>
      </c>
      <c r="J42" s="1528"/>
      <c r="K42" s="225"/>
      <c r="L42" s="1210"/>
      <c r="M42" s="1596">
        <f>SUM(N42:R42)</f>
        <v>0</v>
      </c>
      <c r="N42" s="1570"/>
      <c r="O42" s="1510"/>
      <c r="P42" s="1541"/>
      <c r="Q42" s="506"/>
      <c r="R42" s="1215"/>
      <c r="S42" s="1586"/>
      <c r="T42" s="1579"/>
      <c r="U42" s="1499"/>
      <c r="V42" s="1548"/>
      <c r="W42" s="66"/>
      <c r="X42" s="1220"/>
    </row>
    <row r="43" spans="1:24" ht="12.75">
      <c r="A43" s="2514" t="s">
        <v>244</v>
      </c>
      <c r="B43" s="2515"/>
      <c r="C43" s="31" t="s">
        <v>1334</v>
      </c>
      <c r="D43" s="1603">
        <f>SUM(H43:L43)</f>
        <v>0</v>
      </c>
      <c r="E43" s="236"/>
      <c r="F43" s="236">
        <v>60000</v>
      </c>
      <c r="G43" s="236"/>
      <c r="H43" s="1561"/>
      <c r="I43" s="1519">
        <v>0</v>
      </c>
      <c r="J43" s="1528"/>
      <c r="K43" s="225"/>
      <c r="L43" s="1211"/>
      <c r="M43" s="1596">
        <f>SUM(N43:R43)</f>
        <v>0</v>
      </c>
      <c r="N43" s="1571"/>
      <c r="O43" s="1510"/>
      <c r="P43" s="1541"/>
      <c r="Q43" s="506"/>
      <c r="R43" s="1216"/>
      <c r="S43" s="1586"/>
      <c r="T43" s="1579"/>
      <c r="U43" s="1499"/>
      <c r="V43" s="1548"/>
      <c r="W43" s="66"/>
      <c r="X43" s="1220"/>
    </row>
    <row r="44" spans="1:24" ht="12.75">
      <c r="A44" s="3047" t="s">
        <v>211</v>
      </c>
      <c r="B44" s="3048"/>
      <c r="C44" s="31" t="s">
        <v>1335</v>
      </c>
      <c r="D44" s="1603">
        <f>SUM(H44:L44)</f>
        <v>0</v>
      </c>
      <c r="E44" s="236"/>
      <c r="F44" s="236">
        <v>60000</v>
      </c>
      <c r="G44" s="236"/>
      <c r="H44" s="1561"/>
      <c r="I44" s="1519">
        <v>0</v>
      </c>
      <c r="J44" s="1528"/>
      <c r="K44" s="225"/>
      <c r="L44" s="1211"/>
      <c r="M44" s="1596">
        <f>SUM(N44:R44)</f>
        <v>0</v>
      </c>
      <c r="N44" s="1571"/>
      <c r="O44" s="1510"/>
      <c r="P44" s="1541"/>
      <c r="Q44" s="506"/>
      <c r="R44" s="1216"/>
      <c r="S44" s="1586"/>
      <c r="T44" s="1579"/>
      <c r="U44" s="1499"/>
      <c r="V44" s="1548"/>
      <c r="W44" s="66"/>
      <c r="X44" s="1220"/>
    </row>
    <row r="45" spans="1:24" ht="12.75">
      <c r="A45" s="2514" t="s">
        <v>1341</v>
      </c>
      <c r="B45" s="2515"/>
      <c r="C45" s="31" t="s">
        <v>1336</v>
      </c>
      <c r="D45" s="1603">
        <f>SUM(H45:L45)</f>
        <v>0</v>
      </c>
      <c r="E45" s="236"/>
      <c r="F45" s="236">
        <v>60000</v>
      </c>
      <c r="G45" s="236"/>
      <c r="H45" s="1561"/>
      <c r="I45" s="1519">
        <v>0</v>
      </c>
      <c r="J45" s="1528"/>
      <c r="K45" s="225"/>
      <c r="L45" s="1211"/>
      <c r="M45" s="1596">
        <f>SUM(N45:R45)</f>
        <v>0</v>
      </c>
      <c r="N45" s="1571"/>
      <c r="O45" s="1510"/>
      <c r="P45" s="1541"/>
      <c r="Q45" s="506"/>
      <c r="R45" s="1216"/>
      <c r="S45" s="1586"/>
      <c r="T45" s="1579"/>
      <c r="U45" s="1499"/>
      <c r="V45" s="1548"/>
      <c r="W45" s="66"/>
      <c r="X45" s="1220"/>
    </row>
    <row r="46" spans="1:24" ht="13.5" thickBot="1">
      <c r="A46" s="3045" t="s">
        <v>138</v>
      </c>
      <c r="B46" s="3046"/>
      <c r="C46" s="610" t="s">
        <v>1337</v>
      </c>
      <c r="D46" s="1607">
        <f>SUM(H46:L46)</f>
        <v>0</v>
      </c>
      <c r="E46" s="1467"/>
      <c r="F46" s="1467">
        <v>60000</v>
      </c>
      <c r="G46" s="1467"/>
      <c r="H46" s="1562"/>
      <c r="I46" s="1523">
        <v>0</v>
      </c>
      <c r="J46" s="1533"/>
      <c r="K46" s="1616"/>
      <c r="L46" s="1468"/>
      <c r="M46" s="1599">
        <f>SUM(N46:R46)</f>
        <v>0</v>
      </c>
      <c r="N46" s="1575"/>
      <c r="O46" s="1514"/>
      <c r="P46" s="1544"/>
      <c r="Q46" s="1469"/>
      <c r="R46" s="1470"/>
      <c r="S46" s="1590"/>
      <c r="T46" s="1582"/>
      <c r="U46" s="1503"/>
      <c r="V46" s="1552"/>
      <c r="W46" s="1471"/>
      <c r="X46" s="1472"/>
    </row>
    <row r="47" spans="1:24" ht="12.75">
      <c r="A47" s="1236"/>
      <c r="B47" s="1618"/>
      <c r="C47" s="1619"/>
      <c r="D47" s="1605"/>
      <c r="E47" s="1239"/>
      <c r="F47" s="1239"/>
      <c r="G47" s="1239"/>
      <c r="H47" s="1620"/>
      <c r="I47" s="1512"/>
      <c r="J47" s="1530"/>
      <c r="K47" s="1239"/>
      <c r="L47" s="1240"/>
      <c r="M47" s="1605"/>
      <c r="N47" s="1573"/>
      <c r="O47" s="1512"/>
      <c r="P47" s="1530"/>
      <c r="Q47" s="1239"/>
      <c r="R47" s="1241"/>
      <c r="S47" s="1588"/>
      <c r="T47" s="1573"/>
      <c r="U47" s="1501"/>
      <c r="V47" s="1550"/>
      <c r="W47" s="1242"/>
      <c r="X47" s="1243"/>
    </row>
    <row r="48" spans="1:24" ht="12.75">
      <c r="A48" s="1236"/>
      <c r="B48" s="1618"/>
      <c r="C48" s="1621" t="s">
        <v>141</v>
      </c>
      <c r="D48" s="1605"/>
      <c r="E48" s="1239"/>
      <c r="F48" s="1239"/>
      <c r="G48" s="1239"/>
      <c r="H48" s="1620"/>
      <c r="I48" s="1512"/>
      <c r="J48" s="1530"/>
      <c r="K48" s="1622">
        <v>138700</v>
      </c>
      <c r="L48" s="1623"/>
      <c r="M48" s="1623"/>
      <c r="N48" s="1624"/>
      <c r="O48" s="1622"/>
      <c r="P48" s="1622"/>
      <c r="Q48" s="1622"/>
      <c r="R48" s="1625"/>
      <c r="S48" s="1625"/>
      <c r="T48" s="1624"/>
      <c r="U48" s="1624"/>
      <c r="V48" s="1624"/>
      <c r="W48" s="1624"/>
      <c r="X48" s="1626"/>
    </row>
    <row r="49" spans="1:24" ht="13.5" thickBot="1">
      <c r="A49" s="307"/>
      <c r="B49" s="1231"/>
      <c r="C49" s="23"/>
      <c r="D49" s="1608"/>
      <c r="E49" s="1232"/>
      <c r="F49" s="1232"/>
      <c r="G49" s="1232"/>
      <c r="H49" s="1563"/>
      <c r="I49" s="1504"/>
      <c r="J49" s="1534"/>
      <c r="K49" s="1439"/>
      <c r="L49" s="1234"/>
      <c r="M49" s="1591"/>
      <c r="N49" s="1563"/>
      <c r="O49" s="1504"/>
      <c r="P49" s="1534"/>
      <c r="Q49" s="1232"/>
      <c r="R49" s="1234"/>
      <c r="S49" s="1591"/>
      <c r="T49" s="1563"/>
      <c r="U49" s="1504"/>
      <c r="V49" s="1534"/>
      <c r="W49" s="1232"/>
      <c r="X49" s="1235"/>
    </row>
    <row r="50" spans="1:24" s="137" customFormat="1" ht="21" customHeight="1" thickBot="1">
      <c r="A50" s="2510" t="s">
        <v>9</v>
      </c>
      <c r="B50" s="2511"/>
      <c r="C50" s="2511"/>
      <c r="D50" s="1609">
        <f>SUM(D39,D30,D21,D6)</f>
        <v>3300000</v>
      </c>
      <c r="E50" s="1247">
        <f>SUM(E53:E55)</f>
        <v>0</v>
      </c>
      <c r="F50" s="1247">
        <f>SUM(F53:F55)</f>
        <v>0</v>
      </c>
      <c r="G50" s="1247">
        <f>SUM(G53:G55)</f>
        <v>0</v>
      </c>
      <c r="H50" s="1627">
        <f>SUM(H39,H30,H21,H6)</f>
        <v>2638700</v>
      </c>
      <c r="I50" s="1495">
        <f>SUM(I39,I30,I21,I6)</f>
        <v>0</v>
      </c>
      <c r="J50" s="1535">
        <f>SUM(J48,J39,J30,J21,J6)</f>
        <v>100000</v>
      </c>
      <c r="K50" s="1248">
        <f>SUM(K48,K39,K30,K21,K6)</f>
        <v>700000</v>
      </c>
      <c r="L50" s="1282">
        <f>SUM(L39,L30,L21,L6)</f>
        <v>0</v>
      </c>
      <c r="M50" s="1592">
        <f>SUM(M39,M30,M21,M6)</f>
        <v>0</v>
      </c>
      <c r="N50" s="1564">
        <f>SUM(N39,N30,N21,N6)</f>
        <v>0</v>
      </c>
      <c r="O50" s="1495">
        <f>SUM(O39,O30,O21,O6)</f>
        <v>0</v>
      </c>
      <c r="P50" s="1535">
        <f>SUM(P39,P30,P21,P6)</f>
        <v>0</v>
      </c>
      <c r="Q50" s="1248">
        <f>SUM(Q48,Q39,Q30,Q21,Q6)</f>
        <v>0</v>
      </c>
      <c r="R50" s="1282">
        <f>SUM(R39,R30,R21,R6)</f>
        <v>0</v>
      </c>
      <c r="S50" s="1592">
        <f>SUM(S39,S30,S21,S6)</f>
        <v>0</v>
      </c>
      <c r="T50" s="1564">
        <f>SUM(T39,T30,T21,T6)</f>
        <v>0</v>
      </c>
      <c r="U50" s="1495">
        <f>SUM(U39,U30,U21,U6)</f>
        <v>0</v>
      </c>
      <c r="V50" s="1535">
        <f>SUM(V39,V30,V21,V6)</f>
        <v>0</v>
      </c>
      <c r="W50" s="1248">
        <f>SUM(W48,W39,W30,W21,W6)</f>
        <v>0</v>
      </c>
      <c r="X50" s="1282">
        <f>SUM(X39,X30,X21,X6)</f>
        <v>0</v>
      </c>
    </row>
  </sheetData>
  <sheetProtection/>
  <mergeCells count="52">
    <mergeCell ref="A1:X1"/>
    <mergeCell ref="K2:X2"/>
    <mergeCell ref="A3:C5"/>
    <mergeCell ref="E3:G3"/>
    <mergeCell ref="H3:L3"/>
    <mergeCell ref="M3:R3"/>
    <mergeCell ref="S3:X3"/>
    <mergeCell ref="S4:S5"/>
    <mergeCell ref="T4:X4"/>
    <mergeCell ref="A6:C6"/>
    <mergeCell ref="A7:K7"/>
    <mergeCell ref="A19:B19"/>
    <mergeCell ref="M4:M5"/>
    <mergeCell ref="D3:D5"/>
    <mergeCell ref="A8:C8"/>
    <mergeCell ref="A9:B9"/>
    <mergeCell ref="A17:B17"/>
    <mergeCell ref="A16:B16"/>
    <mergeCell ref="A18:B18"/>
    <mergeCell ref="A50:C50"/>
    <mergeCell ref="H4:L4"/>
    <mergeCell ref="N4:R4"/>
    <mergeCell ref="A28:B28"/>
    <mergeCell ref="A21:C21"/>
    <mergeCell ref="A22:K22"/>
    <mergeCell ref="A23:C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37:B37"/>
    <mergeCell ref="A30:C30"/>
    <mergeCell ref="A31:K31"/>
    <mergeCell ref="A32:C32"/>
    <mergeCell ref="A33:B33"/>
    <mergeCell ref="A34:B34"/>
    <mergeCell ref="A35:B35"/>
    <mergeCell ref="A45:B45"/>
    <mergeCell ref="A46:B46"/>
    <mergeCell ref="A44:B44"/>
    <mergeCell ref="A10:B10"/>
    <mergeCell ref="A39:C39"/>
    <mergeCell ref="A40:K40"/>
    <mergeCell ref="A41:C41"/>
    <mergeCell ref="A42:B42"/>
    <mergeCell ref="A43:B43"/>
    <mergeCell ref="A36:B36"/>
  </mergeCells>
  <printOptions/>
  <pageMargins left="0.1968503937007874" right="0.11811023622047245" top="0.3937007874015748" bottom="0.1968503937007874" header="0.31496062992125984" footer="0.31496062992125984"/>
  <pageSetup fitToHeight="0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134" customWidth="1"/>
    <col min="2" max="2" width="19.28125" style="0" customWidth="1"/>
    <col min="3" max="3" width="9.7109375" style="15" customWidth="1"/>
    <col min="4" max="4" width="9.7109375" style="0" customWidth="1"/>
    <col min="5" max="7" width="9.57421875" style="0" customWidth="1"/>
    <col min="8" max="8" width="8.7109375" style="0" customWidth="1"/>
    <col min="9" max="9" width="9.7109375" style="0" customWidth="1"/>
    <col min="10" max="10" width="9.421875" style="106" customWidth="1"/>
    <col min="11" max="11" width="9.421875" style="112" customWidth="1"/>
    <col min="12" max="12" width="9.57421875" style="0" customWidth="1"/>
    <col min="13" max="13" width="8.7109375" style="115" customWidth="1"/>
    <col min="14" max="14" width="9.7109375" style="0" customWidth="1"/>
    <col min="15" max="15" width="9.57421875" style="0" customWidth="1"/>
    <col min="17" max="17" width="8.7109375" style="0" customWidth="1"/>
  </cols>
  <sheetData>
    <row r="1" spans="1:17" ht="36" customHeight="1">
      <c r="A1" s="1751" t="s">
        <v>504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  <c r="P1" s="1752"/>
      <c r="Q1" s="1753"/>
    </row>
    <row r="2" spans="1:17" ht="15.75" customHeight="1" thickBot="1">
      <c r="A2" s="162" t="s">
        <v>134</v>
      </c>
      <c r="B2" s="1"/>
      <c r="C2" s="3"/>
      <c r="D2" s="59"/>
      <c r="E2" s="2710">
        <v>45392</v>
      </c>
      <c r="F2" s="2710"/>
      <c r="G2" s="2710"/>
      <c r="H2" s="2710"/>
      <c r="I2" s="2710"/>
      <c r="J2" s="2710"/>
      <c r="K2" s="2710"/>
      <c r="L2" s="2710"/>
      <c r="M2" s="2710"/>
      <c r="N2" s="2710"/>
      <c r="O2" s="2710"/>
      <c r="P2" s="2710"/>
      <c r="Q2" s="2711"/>
    </row>
    <row r="3" spans="1:17" ht="12.75" customHeight="1">
      <c r="A3" s="2182" t="s">
        <v>0</v>
      </c>
      <c r="B3" s="2188" t="s">
        <v>1</v>
      </c>
      <c r="C3" s="2188" t="s">
        <v>4</v>
      </c>
      <c r="D3" s="3127" t="s">
        <v>66</v>
      </c>
      <c r="E3" s="3128"/>
      <c r="F3" s="3128"/>
      <c r="G3" s="3128"/>
      <c r="H3" s="3129"/>
      <c r="I3" s="2751" t="s">
        <v>238</v>
      </c>
      <c r="J3" s="2752"/>
      <c r="K3" s="2752"/>
      <c r="L3" s="2752"/>
      <c r="M3" s="2753"/>
      <c r="N3" s="1765" t="s">
        <v>220</v>
      </c>
      <c r="O3" s="1766"/>
      <c r="P3" s="1766"/>
      <c r="Q3" s="1767"/>
    </row>
    <row r="4" spans="1:17" ht="22.5" customHeight="1" thickBot="1">
      <c r="A4" s="2184"/>
      <c r="B4" s="2073"/>
      <c r="C4" s="2073"/>
      <c r="D4" s="189" t="s">
        <v>9</v>
      </c>
      <c r="E4" s="190" t="s">
        <v>174</v>
      </c>
      <c r="F4" s="191" t="s">
        <v>175</v>
      </c>
      <c r="G4" s="192" t="s">
        <v>68</v>
      </c>
      <c r="H4" s="195" t="s">
        <v>69</v>
      </c>
      <c r="I4" s="376" t="s">
        <v>9</v>
      </c>
      <c r="J4" s="377" t="s">
        <v>174</v>
      </c>
      <c r="K4" s="378" t="s">
        <v>175</v>
      </c>
      <c r="L4" s="379" t="s">
        <v>68</v>
      </c>
      <c r="M4" s="401" t="s">
        <v>69</v>
      </c>
      <c r="N4" s="46" t="s">
        <v>9</v>
      </c>
      <c r="O4" s="47" t="s">
        <v>10</v>
      </c>
      <c r="P4" s="47" t="s">
        <v>68</v>
      </c>
      <c r="Q4" s="48" t="s">
        <v>69</v>
      </c>
    </row>
    <row r="5" spans="1:17" ht="13.5" thickTop="1">
      <c r="A5" s="4"/>
      <c r="B5" s="5"/>
      <c r="C5" s="6"/>
      <c r="D5" s="193"/>
      <c r="E5" s="194"/>
      <c r="F5" s="194"/>
      <c r="G5" s="194"/>
      <c r="H5" s="194"/>
      <c r="I5" s="362"/>
      <c r="J5" s="363"/>
      <c r="K5" s="402"/>
      <c r="L5" s="364"/>
      <c r="M5" s="403"/>
      <c r="N5" s="49"/>
      <c r="O5" s="50"/>
      <c r="P5" s="50"/>
      <c r="Q5" s="51"/>
    </row>
    <row r="6" spans="1:17" ht="10.5" customHeight="1">
      <c r="A6" s="2724" t="s">
        <v>11</v>
      </c>
      <c r="B6" s="1912" t="s">
        <v>254</v>
      </c>
      <c r="C6" s="2702" t="s">
        <v>1110</v>
      </c>
      <c r="D6" s="2705">
        <f>SUM(E6:H8)</f>
        <v>20000</v>
      </c>
      <c r="E6" s="2720"/>
      <c r="F6" s="2720"/>
      <c r="G6" s="1724">
        <v>20000</v>
      </c>
      <c r="H6" s="2738"/>
      <c r="I6" s="3106">
        <f>SUM(J6:M8)</f>
        <v>0</v>
      </c>
      <c r="J6" s="3118"/>
      <c r="K6" s="3121"/>
      <c r="L6" s="3112"/>
      <c r="M6" s="3089"/>
      <c r="N6" s="1715"/>
      <c r="O6" s="1794"/>
      <c r="P6" s="1681"/>
      <c r="Q6" s="1791"/>
    </row>
    <row r="7" spans="1:17" ht="10.5" customHeight="1">
      <c r="A7" s="2725"/>
      <c r="B7" s="1913"/>
      <c r="C7" s="2703"/>
      <c r="D7" s="2706"/>
      <c r="E7" s="2721"/>
      <c r="F7" s="2721"/>
      <c r="G7" s="1725"/>
      <c r="H7" s="2739"/>
      <c r="I7" s="3107"/>
      <c r="J7" s="3119"/>
      <c r="K7" s="3122"/>
      <c r="L7" s="3113"/>
      <c r="M7" s="3090"/>
      <c r="N7" s="1716"/>
      <c r="O7" s="1795"/>
      <c r="P7" s="1682"/>
      <c r="Q7" s="1792"/>
    </row>
    <row r="8" spans="1:17" ht="10.5" customHeight="1">
      <c r="A8" s="2736"/>
      <c r="B8" s="1914"/>
      <c r="C8" s="2737"/>
      <c r="D8" s="2744"/>
      <c r="E8" s="2778"/>
      <c r="F8" s="2778"/>
      <c r="G8" s="1726"/>
      <c r="H8" s="2740"/>
      <c r="I8" s="3108"/>
      <c r="J8" s="3120"/>
      <c r="K8" s="3123"/>
      <c r="L8" s="3114"/>
      <c r="M8" s="3102"/>
      <c r="N8" s="1717"/>
      <c r="O8" s="1796"/>
      <c r="P8" s="1683"/>
      <c r="Q8" s="1793"/>
    </row>
    <row r="9" spans="1:17" ht="10.5" customHeight="1">
      <c r="A9" s="2724" t="s">
        <v>15</v>
      </c>
      <c r="B9" s="1912" t="s">
        <v>245</v>
      </c>
      <c r="C9" s="2702" t="s">
        <v>1111</v>
      </c>
      <c r="D9" s="2705">
        <f>SUM(E9:H11)</f>
        <v>15000</v>
      </c>
      <c r="E9" s="3124"/>
      <c r="F9" s="3124"/>
      <c r="G9" s="1724">
        <v>15000</v>
      </c>
      <c r="H9" s="2738"/>
      <c r="I9" s="3106">
        <f>SUM(J9:M11)</f>
        <v>0</v>
      </c>
      <c r="J9" s="3118"/>
      <c r="K9" s="3121"/>
      <c r="L9" s="3112"/>
      <c r="M9" s="3089"/>
      <c r="N9" s="1715"/>
      <c r="O9" s="1794"/>
      <c r="P9" s="1681"/>
      <c r="Q9" s="1805"/>
    </row>
    <row r="10" spans="1:17" ht="10.5" customHeight="1">
      <c r="A10" s="2725"/>
      <c r="B10" s="1913"/>
      <c r="C10" s="2703"/>
      <c r="D10" s="2706"/>
      <c r="E10" s="3125"/>
      <c r="F10" s="3125"/>
      <c r="G10" s="1725"/>
      <c r="H10" s="2739"/>
      <c r="I10" s="3107"/>
      <c r="J10" s="3119"/>
      <c r="K10" s="3122"/>
      <c r="L10" s="3113"/>
      <c r="M10" s="3090"/>
      <c r="N10" s="1716"/>
      <c r="O10" s="1795"/>
      <c r="P10" s="1682"/>
      <c r="Q10" s="1806"/>
    </row>
    <row r="11" spans="1:17" ht="10.5" customHeight="1">
      <c r="A11" s="2736"/>
      <c r="B11" s="1914"/>
      <c r="C11" s="2737"/>
      <c r="D11" s="2744"/>
      <c r="E11" s="3126"/>
      <c r="F11" s="3126"/>
      <c r="G11" s="1726"/>
      <c r="H11" s="2740"/>
      <c r="I11" s="3108"/>
      <c r="J11" s="3120"/>
      <c r="K11" s="3123"/>
      <c r="L11" s="3114"/>
      <c r="M11" s="3102"/>
      <c r="N11" s="1717"/>
      <c r="O11" s="1796"/>
      <c r="P11" s="1683"/>
      <c r="Q11" s="1807"/>
    </row>
    <row r="12" spans="1:17" ht="10.5" customHeight="1">
      <c r="A12" s="2724" t="s">
        <v>16</v>
      </c>
      <c r="B12" s="1912" t="s">
        <v>255</v>
      </c>
      <c r="C12" s="2702" t="s">
        <v>1112</v>
      </c>
      <c r="D12" s="2705">
        <f>SUM(E12:H14)</f>
        <v>5000</v>
      </c>
      <c r="E12" s="3124"/>
      <c r="F12" s="3124"/>
      <c r="G12" s="1724">
        <v>5000</v>
      </c>
      <c r="H12" s="3115"/>
      <c r="I12" s="3106">
        <f>SUM(J12:M14)</f>
        <v>0</v>
      </c>
      <c r="J12" s="3118"/>
      <c r="K12" s="3121"/>
      <c r="L12" s="3112"/>
      <c r="M12" s="3089"/>
      <c r="N12" s="1715"/>
      <c r="O12" s="1794"/>
      <c r="P12" s="1681"/>
      <c r="Q12" s="1791"/>
    </row>
    <row r="13" spans="1:17" ht="10.5" customHeight="1">
      <c r="A13" s="2725"/>
      <c r="B13" s="1913"/>
      <c r="C13" s="2703"/>
      <c r="D13" s="2706"/>
      <c r="E13" s="3125"/>
      <c r="F13" s="3125"/>
      <c r="G13" s="1725"/>
      <c r="H13" s="3116"/>
      <c r="I13" s="3107"/>
      <c r="J13" s="3119"/>
      <c r="K13" s="3122"/>
      <c r="L13" s="3113"/>
      <c r="M13" s="3090"/>
      <c r="N13" s="1716"/>
      <c r="O13" s="1795"/>
      <c r="P13" s="1682"/>
      <c r="Q13" s="1792"/>
    </row>
    <row r="14" spans="1:17" ht="10.5" customHeight="1">
      <c r="A14" s="2736"/>
      <c r="B14" s="1914"/>
      <c r="C14" s="2737"/>
      <c r="D14" s="2744"/>
      <c r="E14" s="3126"/>
      <c r="F14" s="3126"/>
      <c r="G14" s="1726"/>
      <c r="H14" s="3117"/>
      <c r="I14" s="3108"/>
      <c r="J14" s="3120"/>
      <c r="K14" s="3123"/>
      <c r="L14" s="3114"/>
      <c r="M14" s="3102"/>
      <c r="N14" s="1717"/>
      <c r="O14" s="1796"/>
      <c r="P14" s="1683"/>
      <c r="Q14" s="1793"/>
    </row>
    <row r="15" spans="1:17" ht="10.5" customHeight="1">
      <c r="A15" s="2724" t="s">
        <v>17</v>
      </c>
      <c r="B15" s="1912" t="s">
        <v>1116</v>
      </c>
      <c r="C15" s="2702" t="s">
        <v>1117</v>
      </c>
      <c r="D15" s="2705">
        <f>SUM(E15:H17)</f>
        <v>5000</v>
      </c>
      <c r="E15" s="2720"/>
      <c r="F15" s="2720"/>
      <c r="G15" s="1724">
        <v>5000</v>
      </c>
      <c r="H15" s="2738"/>
      <c r="I15" s="3106">
        <f>SUM(J15:M17)</f>
        <v>0</v>
      </c>
      <c r="J15" s="3118"/>
      <c r="K15" s="3121"/>
      <c r="L15" s="3112"/>
      <c r="M15" s="3089"/>
      <c r="N15" s="1715"/>
      <c r="O15" s="1794"/>
      <c r="P15" s="1681"/>
      <c r="Q15" s="1791"/>
    </row>
    <row r="16" spans="1:17" ht="10.5" customHeight="1">
      <c r="A16" s="2725"/>
      <c r="B16" s="1913"/>
      <c r="C16" s="2703"/>
      <c r="D16" s="2706"/>
      <c r="E16" s="2721"/>
      <c r="F16" s="2721"/>
      <c r="G16" s="1725"/>
      <c r="H16" s="2739"/>
      <c r="I16" s="3107"/>
      <c r="J16" s="3119"/>
      <c r="K16" s="3122"/>
      <c r="L16" s="3113"/>
      <c r="M16" s="3090"/>
      <c r="N16" s="1716"/>
      <c r="O16" s="1795"/>
      <c r="P16" s="1682"/>
      <c r="Q16" s="1792"/>
    </row>
    <row r="17" spans="1:17" ht="10.5" customHeight="1">
      <c r="A17" s="2736"/>
      <c r="B17" s="1914"/>
      <c r="C17" s="2737"/>
      <c r="D17" s="2744"/>
      <c r="E17" s="2778"/>
      <c r="F17" s="2778"/>
      <c r="G17" s="1726"/>
      <c r="H17" s="2740"/>
      <c r="I17" s="3108"/>
      <c r="J17" s="3120"/>
      <c r="K17" s="3123"/>
      <c r="L17" s="3114"/>
      <c r="M17" s="3102"/>
      <c r="N17" s="1717"/>
      <c r="O17" s="1796"/>
      <c r="P17" s="1683"/>
      <c r="Q17" s="1793"/>
    </row>
    <row r="18" spans="1:17" ht="10.5" customHeight="1">
      <c r="A18" s="2724" t="s">
        <v>17</v>
      </c>
      <c r="B18" s="1912" t="s">
        <v>257</v>
      </c>
      <c r="C18" s="2702" t="s">
        <v>143</v>
      </c>
      <c r="D18" s="2705">
        <f>SUM(E18:H20)</f>
        <v>5000</v>
      </c>
      <c r="E18" s="2720"/>
      <c r="F18" s="2720"/>
      <c r="G18" s="1724">
        <v>5000</v>
      </c>
      <c r="H18" s="2738"/>
      <c r="I18" s="3106">
        <f>SUM(J18:M20)</f>
        <v>0</v>
      </c>
      <c r="J18" s="3118"/>
      <c r="K18" s="3121"/>
      <c r="L18" s="3112"/>
      <c r="M18" s="3089"/>
      <c r="N18" s="1715"/>
      <c r="O18" s="1794"/>
      <c r="P18" s="1681"/>
      <c r="Q18" s="1791"/>
    </row>
    <row r="19" spans="1:17" ht="10.5" customHeight="1">
      <c r="A19" s="2725"/>
      <c r="B19" s="1913"/>
      <c r="C19" s="2703"/>
      <c r="D19" s="2706"/>
      <c r="E19" s="2721"/>
      <c r="F19" s="2721"/>
      <c r="G19" s="1725"/>
      <c r="H19" s="2739"/>
      <c r="I19" s="3107"/>
      <c r="J19" s="3119"/>
      <c r="K19" s="3122"/>
      <c r="L19" s="3113"/>
      <c r="M19" s="3090"/>
      <c r="N19" s="1716"/>
      <c r="O19" s="1795"/>
      <c r="P19" s="1682"/>
      <c r="Q19" s="1792"/>
    </row>
    <row r="20" spans="1:17" ht="10.5" customHeight="1">
      <c r="A20" s="2736"/>
      <c r="B20" s="1914"/>
      <c r="C20" s="2737"/>
      <c r="D20" s="2744"/>
      <c r="E20" s="2778"/>
      <c r="F20" s="2778"/>
      <c r="G20" s="1726"/>
      <c r="H20" s="2740"/>
      <c r="I20" s="3108"/>
      <c r="J20" s="3120"/>
      <c r="K20" s="3123"/>
      <c r="L20" s="3114"/>
      <c r="M20" s="3102"/>
      <c r="N20" s="1717"/>
      <c r="O20" s="1796"/>
      <c r="P20" s="1683"/>
      <c r="Q20" s="1793"/>
    </row>
    <row r="21" spans="1:17" ht="10.5" customHeight="1">
      <c r="A21" s="2724" t="s">
        <v>19</v>
      </c>
      <c r="B21" s="1912" t="s">
        <v>258</v>
      </c>
      <c r="C21" s="2702" t="s">
        <v>256</v>
      </c>
      <c r="D21" s="2705">
        <f>SUM(E21:H23)</f>
        <v>5000</v>
      </c>
      <c r="E21" s="3103"/>
      <c r="F21" s="3103"/>
      <c r="G21" s="1724">
        <v>5000</v>
      </c>
      <c r="H21" s="2738"/>
      <c r="I21" s="3106">
        <f>SUM(J21:M23)</f>
        <v>0</v>
      </c>
      <c r="J21" s="3118"/>
      <c r="K21" s="3121"/>
      <c r="L21" s="3112"/>
      <c r="M21" s="3089"/>
      <c r="N21" s="1715"/>
      <c r="O21" s="1794"/>
      <c r="P21" s="1681"/>
      <c r="Q21" s="1791"/>
    </row>
    <row r="22" spans="1:17" ht="10.5" customHeight="1">
      <c r="A22" s="2725"/>
      <c r="B22" s="1913"/>
      <c r="C22" s="2703"/>
      <c r="D22" s="2706"/>
      <c r="E22" s="3104"/>
      <c r="F22" s="3104"/>
      <c r="G22" s="1725"/>
      <c r="H22" s="2739"/>
      <c r="I22" s="3107"/>
      <c r="J22" s="3119"/>
      <c r="K22" s="3122"/>
      <c r="L22" s="3113"/>
      <c r="M22" s="3090"/>
      <c r="N22" s="1716"/>
      <c r="O22" s="1795"/>
      <c r="P22" s="1682"/>
      <c r="Q22" s="1792"/>
    </row>
    <row r="23" spans="1:17" ht="10.5" customHeight="1">
      <c r="A23" s="2736"/>
      <c r="B23" s="1914"/>
      <c r="C23" s="2737"/>
      <c r="D23" s="2744"/>
      <c r="E23" s="3105"/>
      <c r="F23" s="3105"/>
      <c r="G23" s="1726"/>
      <c r="H23" s="2740"/>
      <c r="I23" s="3108"/>
      <c r="J23" s="3120"/>
      <c r="K23" s="3123"/>
      <c r="L23" s="3114"/>
      <c r="M23" s="3102"/>
      <c r="N23" s="1717"/>
      <c r="O23" s="1796"/>
      <c r="P23" s="1683"/>
      <c r="Q23" s="1793"/>
    </row>
    <row r="24" spans="1:17" ht="10.5" customHeight="1">
      <c r="A24" s="2724" t="s">
        <v>20</v>
      </c>
      <c r="B24" s="1912" t="s">
        <v>259</v>
      </c>
      <c r="C24" s="2702" t="s">
        <v>260</v>
      </c>
      <c r="D24" s="2705">
        <f>SUM(E24:H26)</f>
        <v>5000</v>
      </c>
      <c r="E24" s="3103"/>
      <c r="F24" s="3103"/>
      <c r="G24" s="1724">
        <v>5000</v>
      </c>
      <c r="H24" s="3115"/>
      <c r="I24" s="3106">
        <f>SUM(J24:M26)</f>
        <v>0</v>
      </c>
      <c r="J24" s="3109"/>
      <c r="K24" s="3121"/>
      <c r="L24" s="3112"/>
      <c r="M24" s="3089"/>
      <c r="N24" s="1715"/>
      <c r="O24" s="1794"/>
      <c r="P24" s="1681"/>
      <c r="Q24" s="1791"/>
    </row>
    <row r="25" spans="1:17" ht="10.5" customHeight="1">
      <c r="A25" s="2725"/>
      <c r="B25" s="1913"/>
      <c r="C25" s="2703"/>
      <c r="D25" s="2706"/>
      <c r="E25" s="3104"/>
      <c r="F25" s="3104"/>
      <c r="G25" s="1725"/>
      <c r="H25" s="3116"/>
      <c r="I25" s="3107"/>
      <c r="J25" s="3110"/>
      <c r="K25" s="3122"/>
      <c r="L25" s="3113"/>
      <c r="M25" s="3090"/>
      <c r="N25" s="1716"/>
      <c r="O25" s="1795"/>
      <c r="P25" s="1682"/>
      <c r="Q25" s="1792"/>
    </row>
    <row r="26" spans="1:17" ht="10.5" customHeight="1">
      <c r="A26" s="2736"/>
      <c r="B26" s="1914"/>
      <c r="C26" s="2737"/>
      <c r="D26" s="2744"/>
      <c r="E26" s="3105"/>
      <c r="F26" s="3105"/>
      <c r="G26" s="1726"/>
      <c r="H26" s="3117"/>
      <c r="I26" s="3108"/>
      <c r="J26" s="3111"/>
      <c r="K26" s="3123"/>
      <c r="L26" s="3114"/>
      <c r="M26" s="3102"/>
      <c r="N26" s="1717"/>
      <c r="O26" s="1796"/>
      <c r="P26" s="1683"/>
      <c r="Q26" s="1793"/>
    </row>
    <row r="27" spans="1:17" ht="10.5" customHeight="1">
      <c r="A27" s="2724" t="s">
        <v>21</v>
      </c>
      <c r="B27" s="1912" t="s">
        <v>261</v>
      </c>
      <c r="C27" s="2702" t="s">
        <v>1113</v>
      </c>
      <c r="D27" s="2705">
        <f>SUM(E27:H29)</f>
        <v>25000</v>
      </c>
      <c r="E27" s="3103"/>
      <c r="F27" s="3103"/>
      <c r="G27" s="1724">
        <v>25000</v>
      </c>
      <c r="H27" s="2738"/>
      <c r="I27" s="3080">
        <f>SUM(J27:M29)</f>
        <v>0</v>
      </c>
      <c r="J27" s="3083"/>
      <c r="K27" s="3098"/>
      <c r="L27" s="3086"/>
      <c r="M27" s="3089"/>
      <c r="N27" s="1739"/>
      <c r="O27" s="1730"/>
      <c r="P27" s="1681"/>
      <c r="Q27" s="79"/>
    </row>
    <row r="28" spans="1:17" ht="10.5" customHeight="1">
      <c r="A28" s="2725"/>
      <c r="B28" s="1913"/>
      <c r="C28" s="2703"/>
      <c r="D28" s="2706"/>
      <c r="E28" s="3104"/>
      <c r="F28" s="3104"/>
      <c r="G28" s="1725"/>
      <c r="H28" s="2739"/>
      <c r="I28" s="3081"/>
      <c r="J28" s="3084"/>
      <c r="K28" s="3099"/>
      <c r="L28" s="3087"/>
      <c r="M28" s="3090"/>
      <c r="N28" s="1740"/>
      <c r="O28" s="1731"/>
      <c r="P28" s="1682"/>
      <c r="Q28" s="79"/>
    </row>
    <row r="29" spans="1:17" ht="10.5" customHeight="1">
      <c r="A29" s="2736"/>
      <c r="B29" s="1914"/>
      <c r="C29" s="2737"/>
      <c r="D29" s="2744"/>
      <c r="E29" s="3105"/>
      <c r="F29" s="3105"/>
      <c r="G29" s="1726"/>
      <c r="H29" s="2740"/>
      <c r="I29" s="3096"/>
      <c r="J29" s="3097"/>
      <c r="K29" s="3100"/>
      <c r="L29" s="3101"/>
      <c r="M29" s="3102"/>
      <c r="N29" s="1742"/>
      <c r="O29" s="1741"/>
      <c r="P29" s="1683"/>
      <c r="Q29" s="80"/>
    </row>
    <row r="30" spans="1:17" ht="10.5" customHeight="1">
      <c r="A30" s="2724" t="s">
        <v>22</v>
      </c>
      <c r="B30" s="1912" t="s">
        <v>1114</v>
      </c>
      <c r="C30" s="2702" t="s">
        <v>1115</v>
      </c>
      <c r="D30" s="2705">
        <f>SUM(E30:H32)</f>
        <v>15000</v>
      </c>
      <c r="E30" s="3092"/>
      <c r="F30" s="3092"/>
      <c r="G30" s="1693">
        <v>15000</v>
      </c>
      <c r="H30" s="2738"/>
      <c r="I30" s="3080">
        <f>SUM(J30:M32)</f>
        <v>0</v>
      </c>
      <c r="J30" s="3083"/>
      <c r="K30" s="3098"/>
      <c r="L30" s="3086"/>
      <c r="M30" s="3089"/>
      <c r="N30" s="1739"/>
      <c r="O30" s="1730"/>
      <c r="P30" s="1681"/>
      <c r="Q30" s="152"/>
    </row>
    <row r="31" spans="1:17" ht="10.5" customHeight="1">
      <c r="A31" s="2725"/>
      <c r="B31" s="1913"/>
      <c r="C31" s="2703"/>
      <c r="D31" s="2706"/>
      <c r="E31" s="3093"/>
      <c r="F31" s="3093"/>
      <c r="G31" s="1694"/>
      <c r="H31" s="2739"/>
      <c r="I31" s="3081"/>
      <c r="J31" s="3084"/>
      <c r="K31" s="3099"/>
      <c r="L31" s="3087"/>
      <c r="M31" s="3090"/>
      <c r="N31" s="1740"/>
      <c r="O31" s="1731"/>
      <c r="P31" s="1682"/>
      <c r="Q31" s="79"/>
    </row>
    <row r="32" spans="1:17" ht="10.5" customHeight="1" thickBot="1">
      <c r="A32" s="2726"/>
      <c r="B32" s="2701"/>
      <c r="C32" s="2704"/>
      <c r="D32" s="2707"/>
      <c r="E32" s="3094"/>
      <c r="F32" s="3094"/>
      <c r="G32" s="2723"/>
      <c r="H32" s="2790"/>
      <c r="I32" s="3082"/>
      <c r="J32" s="3085"/>
      <c r="K32" s="3130"/>
      <c r="L32" s="3088"/>
      <c r="M32" s="3091"/>
      <c r="N32" s="2694"/>
      <c r="O32" s="2695"/>
      <c r="P32" s="3095"/>
      <c r="Q32" s="153"/>
    </row>
    <row r="33" spans="1:17" ht="11.25" customHeight="1" thickTop="1">
      <c r="A33" s="1836"/>
      <c r="B33" s="2730" t="s">
        <v>9</v>
      </c>
      <c r="C33" s="1994"/>
      <c r="D33" s="2971">
        <f aca="true" t="shared" si="0" ref="D33:Q33">SUM(D6:D32)</f>
        <v>100000</v>
      </c>
      <c r="E33" s="3078">
        <f t="shared" si="0"/>
        <v>0</v>
      </c>
      <c r="F33" s="3078">
        <f>SUM(F6:F32)</f>
        <v>0</v>
      </c>
      <c r="G33" s="2952">
        <f t="shared" si="0"/>
        <v>100000</v>
      </c>
      <c r="H33" s="3070">
        <f t="shared" si="0"/>
        <v>0</v>
      </c>
      <c r="I33" s="3072">
        <f t="shared" si="0"/>
        <v>0</v>
      </c>
      <c r="J33" s="2783">
        <f t="shared" si="0"/>
        <v>0</v>
      </c>
      <c r="K33" s="3074">
        <f>SUM(K6:K32)</f>
        <v>0</v>
      </c>
      <c r="L33" s="2770">
        <f t="shared" si="0"/>
        <v>0</v>
      </c>
      <c r="M33" s="3076">
        <f t="shared" si="0"/>
        <v>0</v>
      </c>
      <c r="N33" s="3068">
        <f t="shared" si="0"/>
        <v>0</v>
      </c>
      <c r="O33" s="55">
        <f t="shared" si="0"/>
        <v>0</v>
      </c>
      <c r="P33" s="54">
        <f t="shared" si="0"/>
        <v>0</v>
      </c>
      <c r="Q33" s="56">
        <f t="shared" si="0"/>
        <v>0</v>
      </c>
    </row>
    <row r="34" spans="1:17" ht="12" customHeight="1" thickBot="1">
      <c r="A34" s="1837"/>
      <c r="B34" s="2731"/>
      <c r="C34" s="1995"/>
      <c r="D34" s="2972"/>
      <c r="E34" s="3079"/>
      <c r="F34" s="3079"/>
      <c r="G34" s="2953"/>
      <c r="H34" s="3071"/>
      <c r="I34" s="3073"/>
      <c r="J34" s="2784"/>
      <c r="K34" s="3075"/>
      <c r="L34" s="1826"/>
      <c r="M34" s="3077"/>
      <c r="N34" s="3069"/>
      <c r="O34" s="57"/>
      <c r="P34" s="57"/>
      <c r="Q34" s="58"/>
    </row>
  </sheetData>
  <sheetProtection/>
  <mergeCells count="173">
    <mergeCell ref="F30:F32"/>
    <mergeCell ref="F33:F34"/>
    <mergeCell ref="K6:K8"/>
    <mergeCell ref="K21:K23"/>
    <mergeCell ref="K24:K26"/>
    <mergeCell ref="K30:K32"/>
    <mergeCell ref="F9:F11"/>
    <mergeCell ref="F12:F14"/>
    <mergeCell ref="F18:F20"/>
    <mergeCell ref="F21:F23"/>
    <mergeCell ref="F24:F26"/>
    <mergeCell ref="A1:Q1"/>
    <mergeCell ref="E2:Q2"/>
    <mergeCell ref="A3:A4"/>
    <mergeCell ref="B3:B4"/>
    <mergeCell ref="C3:C4"/>
    <mergeCell ref="D3:H3"/>
    <mergeCell ref="I3:M3"/>
    <mergeCell ref="N3:Q3"/>
    <mergeCell ref="A6:A8"/>
    <mergeCell ref="B6:B8"/>
    <mergeCell ref="C6:C8"/>
    <mergeCell ref="D6:D8"/>
    <mergeCell ref="E6:E8"/>
    <mergeCell ref="G6:G8"/>
    <mergeCell ref="F6:F8"/>
    <mergeCell ref="H6:H8"/>
    <mergeCell ref="I6:I8"/>
    <mergeCell ref="J6:J8"/>
    <mergeCell ref="L6:L8"/>
    <mergeCell ref="M6:M8"/>
    <mergeCell ref="N6:N8"/>
    <mergeCell ref="N9:N11"/>
    <mergeCell ref="O6:O8"/>
    <mergeCell ref="P6:P8"/>
    <mergeCell ref="Q6:Q8"/>
    <mergeCell ref="A9:A11"/>
    <mergeCell ref="B9:B11"/>
    <mergeCell ref="C9:C11"/>
    <mergeCell ref="D9:D11"/>
    <mergeCell ref="E9:E11"/>
    <mergeCell ref="G9:G11"/>
    <mergeCell ref="H12:H14"/>
    <mergeCell ref="I9:I11"/>
    <mergeCell ref="J9:J11"/>
    <mergeCell ref="K9:K11"/>
    <mergeCell ref="L9:L11"/>
    <mergeCell ref="M9:M11"/>
    <mergeCell ref="H9:H11"/>
    <mergeCell ref="N12:N14"/>
    <mergeCell ref="O9:O11"/>
    <mergeCell ref="P9:P11"/>
    <mergeCell ref="Q9:Q11"/>
    <mergeCell ref="A12:A14"/>
    <mergeCell ref="B12:B14"/>
    <mergeCell ref="C12:C14"/>
    <mergeCell ref="D12:D14"/>
    <mergeCell ref="E12:E14"/>
    <mergeCell ref="G12:G14"/>
    <mergeCell ref="K15:K17"/>
    <mergeCell ref="L15:L17"/>
    <mergeCell ref="M15:M17"/>
    <mergeCell ref="I12:I14"/>
    <mergeCell ref="J12:J14"/>
    <mergeCell ref="K12:K14"/>
    <mergeCell ref="L12:L14"/>
    <mergeCell ref="M12:M14"/>
    <mergeCell ref="A18:A20"/>
    <mergeCell ref="B18:B20"/>
    <mergeCell ref="C18:C20"/>
    <mergeCell ref="O12:O14"/>
    <mergeCell ref="P12:P14"/>
    <mergeCell ref="Q12:Q14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F15:F17"/>
    <mergeCell ref="D18:D20"/>
    <mergeCell ref="E18:E20"/>
    <mergeCell ref="G18:G20"/>
    <mergeCell ref="I18:I20"/>
    <mergeCell ref="J18:J20"/>
    <mergeCell ref="L18:L20"/>
    <mergeCell ref="H18:H20"/>
    <mergeCell ref="M18:M20"/>
    <mergeCell ref="N18:N20"/>
    <mergeCell ref="O18:O20"/>
    <mergeCell ref="K18:K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L21:L23"/>
    <mergeCell ref="M21:M23"/>
    <mergeCell ref="N21:N23"/>
    <mergeCell ref="O21:O23"/>
    <mergeCell ref="P21:P23"/>
    <mergeCell ref="Q21:Q23"/>
    <mergeCell ref="A24:A26"/>
    <mergeCell ref="B24:B26"/>
    <mergeCell ref="C24:C26"/>
    <mergeCell ref="D24:D26"/>
    <mergeCell ref="E24:E26"/>
    <mergeCell ref="G24:G26"/>
    <mergeCell ref="H24:H26"/>
    <mergeCell ref="I24:I26"/>
    <mergeCell ref="J24:J26"/>
    <mergeCell ref="L24:L26"/>
    <mergeCell ref="M24:M26"/>
    <mergeCell ref="N24:N26"/>
    <mergeCell ref="O24:O26"/>
    <mergeCell ref="P24:P26"/>
    <mergeCell ref="Q24:Q26"/>
    <mergeCell ref="A27:A29"/>
    <mergeCell ref="B27:B29"/>
    <mergeCell ref="C27:C29"/>
    <mergeCell ref="D27:D29"/>
    <mergeCell ref="E27:E29"/>
    <mergeCell ref="G27:G29"/>
    <mergeCell ref="F27:F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A30:A32"/>
    <mergeCell ref="B30:B32"/>
    <mergeCell ref="C30:C32"/>
    <mergeCell ref="D30:D32"/>
    <mergeCell ref="E30:E32"/>
    <mergeCell ref="G30:G32"/>
    <mergeCell ref="H30:H32"/>
    <mergeCell ref="P30:P32"/>
    <mergeCell ref="I30:I32"/>
    <mergeCell ref="J30:J32"/>
    <mergeCell ref="L30:L32"/>
    <mergeCell ref="M30:M32"/>
    <mergeCell ref="N30:N32"/>
    <mergeCell ref="O30:O32"/>
    <mergeCell ref="M33:M34"/>
    <mergeCell ref="A33:A34"/>
    <mergeCell ref="B33:B34"/>
    <mergeCell ref="C33:C34"/>
    <mergeCell ref="D33:D34"/>
    <mergeCell ref="E33:E34"/>
    <mergeCell ref="G33:G34"/>
    <mergeCell ref="N15:N17"/>
    <mergeCell ref="O15:O17"/>
    <mergeCell ref="P15:P17"/>
    <mergeCell ref="Q15:Q17"/>
    <mergeCell ref="N33:N34"/>
    <mergeCell ref="H33:H34"/>
    <mergeCell ref="I33:I34"/>
    <mergeCell ref="J33:J34"/>
    <mergeCell ref="K33:K34"/>
    <mergeCell ref="L33:L34"/>
  </mergeCells>
  <printOptions/>
  <pageMargins left="0.31496062992125984" right="0.11811023622047245" top="0.7874015748031497" bottom="0.3937007874015748" header="0.31496062992125984" footer="0.11811023622047245"/>
  <pageSetup fitToHeight="0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120" zoomScaleNormal="120" zoomScalePageLayoutView="0" workbookViewId="0" topLeftCell="A1">
      <selection activeCell="A1" sqref="A1:J1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3" width="9.140625" style="0" customWidth="1"/>
    <col min="4" max="4" width="11.140625" style="0" customWidth="1"/>
    <col min="7" max="7" width="16.140625" style="0" customWidth="1"/>
    <col min="8" max="8" width="16.421875" style="0" customWidth="1"/>
    <col min="9" max="9" width="12.421875" style="0" customWidth="1"/>
    <col min="10" max="10" width="18.7109375" style="0" customWidth="1"/>
    <col min="11" max="11" width="2.28125" style="0" customWidth="1"/>
    <col min="12" max="12" width="2.140625" style="0" customWidth="1"/>
  </cols>
  <sheetData>
    <row r="1" spans="1:10" ht="32.25" customHeight="1">
      <c r="A1" s="1884" t="s">
        <v>931</v>
      </c>
      <c r="B1" s="1884"/>
      <c r="C1" s="1884"/>
      <c r="D1" s="1884"/>
      <c r="E1" s="1884"/>
      <c r="F1" s="1884"/>
      <c r="G1" s="1884"/>
      <c r="H1" s="1884"/>
      <c r="I1" s="1884"/>
      <c r="J1" s="1884"/>
    </row>
    <row r="2" spans="1:10" ht="15" customHeight="1" thickBot="1">
      <c r="A2" s="183"/>
      <c r="B2" s="184"/>
      <c r="C2" s="184"/>
      <c r="D2" s="184"/>
      <c r="E2" s="184"/>
      <c r="F2" s="184"/>
      <c r="G2" s="184"/>
      <c r="H2" s="184"/>
      <c r="I2" s="184"/>
      <c r="J2" s="184"/>
    </row>
    <row r="3" spans="1:10" s="81" customFormat="1" ht="16.5" customHeight="1">
      <c r="A3" s="1885" t="s">
        <v>95</v>
      </c>
      <c r="B3" s="1891" t="s">
        <v>1</v>
      </c>
      <c r="C3" s="1891" t="s">
        <v>37</v>
      </c>
      <c r="D3" s="1891" t="s">
        <v>38</v>
      </c>
      <c r="E3" s="1887" t="s">
        <v>96</v>
      </c>
      <c r="F3" s="1887"/>
      <c r="G3" s="1887"/>
      <c r="H3" s="1887"/>
      <c r="I3" s="1888"/>
      <c r="J3" s="1889" t="s">
        <v>418</v>
      </c>
    </row>
    <row r="4" spans="1:10" s="82" customFormat="1" ht="24.75" customHeight="1" thickBot="1">
      <c r="A4" s="1886"/>
      <c r="B4" s="1892"/>
      <c r="C4" s="1892"/>
      <c r="D4" s="1892"/>
      <c r="E4" s="338" t="s">
        <v>35</v>
      </c>
      <c r="F4" s="339" t="s">
        <v>36</v>
      </c>
      <c r="G4" s="340" t="s">
        <v>5</v>
      </c>
      <c r="H4" s="341" t="s">
        <v>97</v>
      </c>
      <c r="I4" s="341" t="s">
        <v>39</v>
      </c>
      <c r="J4" s="1890"/>
    </row>
    <row r="5" spans="1:10" s="84" customFormat="1" ht="36.75" customHeight="1" thickTop="1">
      <c r="A5" s="315" t="s">
        <v>11</v>
      </c>
      <c r="B5" s="319" t="s">
        <v>451</v>
      </c>
      <c r="C5" s="316" t="s">
        <v>553</v>
      </c>
      <c r="D5" s="322" t="s">
        <v>554</v>
      </c>
      <c r="E5" s="337" t="s">
        <v>452</v>
      </c>
      <c r="F5" s="335" t="s">
        <v>152</v>
      </c>
      <c r="G5" s="316" t="s">
        <v>98</v>
      </c>
      <c r="H5" s="316" t="s">
        <v>273</v>
      </c>
      <c r="I5" s="316" t="s">
        <v>274</v>
      </c>
      <c r="J5" s="435"/>
    </row>
    <row r="6" spans="1:10" s="84" customFormat="1" ht="25.5" customHeight="1">
      <c r="A6" s="315" t="s">
        <v>15</v>
      </c>
      <c r="B6" s="319" t="s">
        <v>484</v>
      </c>
      <c r="C6" s="316" t="s">
        <v>40</v>
      </c>
      <c r="D6" s="576" t="s">
        <v>485</v>
      </c>
      <c r="E6" s="337" t="s">
        <v>486</v>
      </c>
      <c r="F6" s="335" t="s">
        <v>152</v>
      </c>
      <c r="G6" s="316" t="s">
        <v>102</v>
      </c>
      <c r="H6" s="316" t="s">
        <v>487</v>
      </c>
      <c r="I6" s="316" t="s">
        <v>99</v>
      </c>
      <c r="J6" s="435"/>
    </row>
    <row r="7" spans="1:10" s="84" customFormat="1" ht="25.5" customHeight="1">
      <c r="A7" s="315" t="s">
        <v>16</v>
      </c>
      <c r="B7" s="318" t="s">
        <v>93</v>
      </c>
      <c r="C7" s="314" t="s">
        <v>40</v>
      </c>
      <c r="D7" s="321" t="s">
        <v>275</v>
      </c>
      <c r="E7" s="328" t="s">
        <v>276</v>
      </c>
      <c r="F7" s="327" t="s">
        <v>152</v>
      </c>
      <c r="G7" s="314" t="s">
        <v>277</v>
      </c>
      <c r="H7" s="314" t="s">
        <v>278</v>
      </c>
      <c r="I7" s="316" t="s">
        <v>231</v>
      </c>
      <c r="J7" s="436"/>
    </row>
    <row r="8" spans="1:10" s="84" customFormat="1" ht="34.5" customHeight="1">
      <c r="A8" s="315" t="s">
        <v>17</v>
      </c>
      <c r="B8" s="319" t="s">
        <v>453</v>
      </c>
      <c r="C8" s="314" t="s">
        <v>40</v>
      </c>
      <c r="D8" s="322" t="s">
        <v>279</v>
      </c>
      <c r="E8" s="326" t="s">
        <v>488</v>
      </c>
      <c r="F8" s="329" t="s">
        <v>280</v>
      </c>
      <c r="G8" s="316" t="s">
        <v>281</v>
      </c>
      <c r="H8" s="573" t="s">
        <v>454</v>
      </c>
      <c r="I8" s="316" t="s">
        <v>41</v>
      </c>
      <c r="J8" s="435"/>
    </row>
    <row r="9" spans="1:10" s="84" customFormat="1" ht="25.5" customHeight="1">
      <c r="A9" s="315" t="s">
        <v>19</v>
      </c>
      <c r="B9" s="319" t="s">
        <v>489</v>
      </c>
      <c r="C9" s="314" t="s">
        <v>456</v>
      </c>
      <c r="D9" s="321" t="s">
        <v>282</v>
      </c>
      <c r="E9" s="330" t="s">
        <v>138</v>
      </c>
      <c r="F9" s="331">
        <v>0.625</v>
      </c>
      <c r="G9" s="316" t="s">
        <v>139</v>
      </c>
      <c r="H9" s="314" t="s">
        <v>283</v>
      </c>
      <c r="I9" s="316" t="s">
        <v>284</v>
      </c>
      <c r="J9" s="437"/>
    </row>
    <row r="10" spans="1:10" s="84" customFormat="1" ht="25.5" customHeight="1">
      <c r="A10" s="315" t="s">
        <v>20</v>
      </c>
      <c r="B10" s="319" t="s">
        <v>562</v>
      </c>
      <c r="C10" s="314" t="s">
        <v>455</v>
      </c>
      <c r="D10" s="321" t="s">
        <v>555</v>
      </c>
      <c r="E10" s="330" t="s">
        <v>285</v>
      </c>
      <c r="F10" s="331">
        <v>0.375</v>
      </c>
      <c r="G10" s="316" t="s">
        <v>286</v>
      </c>
      <c r="H10" s="314" t="s">
        <v>287</v>
      </c>
      <c r="I10" s="316" t="s">
        <v>99</v>
      </c>
      <c r="J10" s="437"/>
    </row>
    <row r="11" spans="1:10" s="84" customFormat="1" ht="25.5" customHeight="1">
      <c r="A11" s="315" t="s">
        <v>21</v>
      </c>
      <c r="B11" s="575" t="s">
        <v>457</v>
      </c>
      <c r="C11" s="314" t="s">
        <v>40</v>
      </c>
      <c r="D11" s="576" t="s">
        <v>458</v>
      </c>
      <c r="E11" s="577" t="s">
        <v>460</v>
      </c>
      <c r="F11" s="331">
        <v>0.5833333333333334</v>
      </c>
      <c r="G11" s="573" t="s">
        <v>462</v>
      </c>
      <c r="H11" s="573" t="s">
        <v>464</v>
      </c>
      <c r="I11" s="573" t="s">
        <v>466</v>
      </c>
      <c r="J11" s="437"/>
    </row>
    <row r="12" spans="1:10" s="84" customFormat="1" ht="31.5" customHeight="1">
      <c r="A12" s="315" t="s">
        <v>22</v>
      </c>
      <c r="B12" s="575" t="s">
        <v>556</v>
      </c>
      <c r="C12" s="316" t="s">
        <v>40</v>
      </c>
      <c r="D12" s="576" t="s">
        <v>459</v>
      </c>
      <c r="E12" s="578" t="s">
        <v>461</v>
      </c>
      <c r="F12" s="331">
        <v>0.4166666666666667</v>
      </c>
      <c r="G12" s="573" t="s">
        <v>463</v>
      </c>
      <c r="H12" s="573" t="s">
        <v>465</v>
      </c>
      <c r="I12" s="573" t="s">
        <v>99</v>
      </c>
      <c r="J12" s="437"/>
    </row>
    <row r="13" spans="1:10" s="84" customFormat="1" ht="25.5" customHeight="1">
      <c r="A13" s="315" t="s">
        <v>23</v>
      </c>
      <c r="B13" s="574" t="s">
        <v>490</v>
      </c>
      <c r="C13" s="579" t="s">
        <v>40</v>
      </c>
      <c r="D13" s="576" t="s">
        <v>467</v>
      </c>
      <c r="E13" s="580" t="s">
        <v>557</v>
      </c>
      <c r="F13" s="581" t="s">
        <v>288</v>
      </c>
      <c r="G13" s="579" t="s">
        <v>13</v>
      </c>
      <c r="H13" s="579" t="s">
        <v>99</v>
      </c>
      <c r="I13" s="579" t="s">
        <v>41</v>
      </c>
      <c r="J13" s="582"/>
    </row>
    <row r="14" spans="1:10" s="84" customFormat="1" ht="25.5" customHeight="1">
      <c r="A14" s="315" t="s">
        <v>28</v>
      </c>
      <c r="B14" s="319" t="s">
        <v>563</v>
      </c>
      <c r="C14" s="316" t="s">
        <v>40</v>
      </c>
      <c r="D14" s="321" t="s">
        <v>289</v>
      </c>
      <c r="E14" s="332" t="s">
        <v>216</v>
      </c>
      <c r="F14" s="333">
        <v>0.4166666666666667</v>
      </c>
      <c r="G14" s="334" t="s">
        <v>100</v>
      </c>
      <c r="H14" s="314" t="s">
        <v>290</v>
      </c>
      <c r="I14" s="314" t="s">
        <v>231</v>
      </c>
      <c r="J14" s="436"/>
    </row>
    <row r="15" spans="1:10" s="84" customFormat="1" ht="25.5" customHeight="1">
      <c r="A15" s="315" t="s">
        <v>24</v>
      </c>
      <c r="B15" s="318" t="s">
        <v>564</v>
      </c>
      <c r="C15" s="314" t="s">
        <v>558</v>
      </c>
      <c r="D15" s="323" t="s">
        <v>291</v>
      </c>
      <c r="E15" s="332" t="s">
        <v>493</v>
      </c>
      <c r="F15" s="333">
        <v>0.4166666666666667</v>
      </c>
      <c r="G15" s="334" t="s">
        <v>559</v>
      </c>
      <c r="H15" s="314" t="s">
        <v>290</v>
      </c>
      <c r="I15" s="314" t="s">
        <v>560</v>
      </c>
      <c r="J15" s="435"/>
    </row>
    <row r="16" spans="1:10" s="84" customFormat="1" ht="25.5" customHeight="1">
      <c r="A16" s="315" t="s">
        <v>25</v>
      </c>
      <c r="B16" s="318" t="s">
        <v>470</v>
      </c>
      <c r="C16" s="314" t="s">
        <v>40</v>
      </c>
      <c r="D16" s="576" t="s">
        <v>491</v>
      </c>
      <c r="E16" s="577" t="s">
        <v>112</v>
      </c>
      <c r="F16" s="333"/>
      <c r="G16" s="573" t="s">
        <v>33</v>
      </c>
      <c r="H16" s="573" t="s">
        <v>492</v>
      </c>
      <c r="I16" s="573" t="s">
        <v>487</v>
      </c>
      <c r="J16" s="435"/>
    </row>
    <row r="17" spans="1:10" s="84" customFormat="1" ht="25.5" customHeight="1">
      <c r="A17" s="315" t="s">
        <v>26</v>
      </c>
      <c r="B17" s="318" t="s">
        <v>468</v>
      </c>
      <c r="C17" s="314" t="s">
        <v>40</v>
      </c>
      <c r="D17" s="321" t="s">
        <v>292</v>
      </c>
      <c r="E17" s="332" t="s">
        <v>293</v>
      </c>
      <c r="F17" s="333" t="s">
        <v>294</v>
      </c>
      <c r="G17" s="334" t="s">
        <v>94</v>
      </c>
      <c r="H17" s="314" t="s">
        <v>99</v>
      </c>
      <c r="I17" s="314" t="s">
        <v>41</v>
      </c>
      <c r="J17" s="437"/>
    </row>
    <row r="18" spans="1:10" s="84" customFormat="1" ht="25.5" customHeight="1">
      <c r="A18" s="315" t="s">
        <v>29</v>
      </c>
      <c r="B18" s="318" t="s">
        <v>469</v>
      </c>
      <c r="C18" s="314" t="s">
        <v>40</v>
      </c>
      <c r="D18" s="320" t="s">
        <v>292</v>
      </c>
      <c r="E18" s="326" t="s">
        <v>101</v>
      </c>
      <c r="F18" s="335" t="s">
        <v>294</v>
      </c>
      <c r="G18" s="314" t="s">
        <v>102</v>
      </c>
      <c r="H18" s="314" t="s">
        <v>99</v>
      </c>
      <c r="I18" s="314" t="s">
        <v>41</v>
      </c>
      <c r="J18" s="437"/>
    </row>
    <row r="19" spans="1:10" s="84" customFormat="1" ht="25.5" customHeight="1">
      <c r="A19" s="315" t="s">
        <v>30</v>
      </c>
      <c r="B19" s="318" t="s">
        <v>471</v>
      </c>
      <c r="C19" s="317" t="s">
        <v>40</v>
      </c>
      <c r="D19" s="324" t="s">
        <v>289</v>
      </c>
      <c r="E19" s="326" t="s">
        <v>295</v>
      </c>
      <c r="F19" s="335" t="s">
        <v>152</v>
      </c>
      <c r="G19" s="317" t="s">
        <v>100</v>
      </c>
      <c r="H19" s="314" t="s">
        <v>290</v>
      </c>
      <c r="I19" s="314" t="s">
        <v>99</v>
      </c>
      <c r="J19" s="435"/>
    </row>
    <row r="20" spans="1:10" s="84" customFormat="1" ht="25.5" customHeight="1">
      <c r="A20" s="315" t="s">
        <v>32</v>
      </c>
      <c r="B20" s="318" t="s">
        <v>565</v>
      </c>
      <c r="C20" s="317" t="s">
        <v>40</v>
      </c>
      <c r="D20" s="324" t="s">
        <v>223</v>
      </c>
      <c r="E20" s="326" t="s">
        <v>494</v>
      </c>
      <c r="F20" s="335" t="s">
        <v>473</v>
      </c>
      <c r="G20" s="317" t="s">
        <v>474</v>
      </c>
      <c r="H20" s="573" t="s">
        <v>475</v>
      </c>
      <c r="I20" s="314" t="s">
        <v>99</v>
      </c>
      <c r="J20" s="436"/>
    </row>
    <row r="21" spans="1:10" s="84" customFormat="1" ht="25.5" customHeight="1">
      <c r="A21" s="315" t="s">
        <v>42</v>
      </c>
      <c r="B21" s="718" t="s">
        <v>561</v>
      </c>
      <c r="C21" s="314" t="s">
        <v>558</v>
      </c>
      <c r="D21" s="325" t="s">
        <v>289</v>
      </c>
      <c r="E21" s="328" t="s">
        <v>472</v>
      </c>
      <c r="F21" s="335" t="s">
        <v>154</v>
      </c>
      <c r="G21" s="316" t="s">
        <v>100</v>
      </c>
      <c r="H21" s="314" t="s">
        <v>290</v>
      </c>
      <c r="I21" s="316" t="s">
        <v>41</v>
      </c>
      <c r="J21" s="437"/>
    </row>
    <row r="22" spans="1:13" s="83" customFormat="1" ht="25.5" customHeight="1">
      <c r="A22" s="315" t="s">
        <v>43</v>
      </c>
      <c r="B22" s="319" t="s">
        <v>296</v>
      </c>
      <c r="C22" s="316" t="s">
        <v>40</v>
      </c>
      <c r="D22" s="320" t="s">
        <v>282</v>
      </c>
      <c r="E22" s="326" t="s">
        <v>103</v>
      </c>
      <c r="F22" s="335" t="s">
        <v>154</v>
      </c>
      <c r="G22" s="314" t="s">
        <v>104</v>
      </c>
      <c r="H22" s="336" t="s">
        <v>297</v>
      </c>
      <c r="I22" s="314" t="s">
        <v>284</v>
      </c>
      <c r="J22" s="436"/>
      <c r="M22" s="182"/>
    </row>
    <row r="23" spans="1:10" ht="29.25" customHeight="1">
      <c r="A23" s="315" t="s">
        <v>44</v>
      </c>
      <c r="B23" s="319" t="s">
        <v>125</v>
      </c>
      <c r="C23" s="316" t="s">
        <v>222</v>
      </c>
      <c r="D23" s="322"/>
      <c r="E23" s="326" t="s">
        <v>126</v>
      </c>
      <c r="F23" s="335" t="s">
        <v>156</v>
      </c>
      <c r="G23" s="316" t="s">
        <v>124</v>
      </c>
      <c r="H23" s="316" t="s">
        <v>140</v>
      </c>
      <c r="I23" s="316" t="s">
        <v>127</v>
      </c>
      <c r="J23" s="435"/>
    </row>
    <row r="24" spans="1:10" ht="25.5" customHeight="1">
      <c r="A24" s="315" t="s">
        <v>45</v>
      </c>
      <c r="B24" s="1882" t="s">
        <v>224</v>
      </c>
      <c r="C24" s="591" t="s">
        <v>225</v>
      </c>
      <c r="D24" s="576" t="s">
        <v>459</v>
      </c>
      <c r="E24" s="328" t="s">
        <v>217</v>
      </c>
      <c r="F24" s="335" t="s">
        <v>155</v>
      </c>
      <c r="G24" s="316" t="s">
        <v>218</v>
      </c>
      <c r="H24" s="316" t="s">
        <v>219</v>
      </c>
      <c r="I24" s="316" t="s">
        <v>99</v>
      </c>
      <c r="J24" s="437"/>
    </row>
    <row r="25" spans="1:10" ht="25.5" customHeight="1">
      <c r="A25" s="315" t="s">
        <v>46</v>
      </c>
      <c r="B25" s="1883"/>
      <c r="C25" s="591" t="s">
        <v>495</v>
      </c>
      <c r="D25" s="576" t="s">
        <v>458</v>
      </c>
      <c r="E25" s="328" t="s">
        <v>217</v>
      </c>
      <c r="F25" s="335" t="s">
        <v>156</v>
      </c>
      <c r="G25" s="316" t="s">
        <v>226</v>
      </c>
      <c r="H25" s="316" t="s">
        <v>227</v>
      </c>
      <c r="I25" s="316" t="s">
        <v>153</v>
      </c>
      <c r="J25" s="437"/>
    </row>
    <row r="26" spans="1:10" ht="29.25" customHeight="1" thickBot="1">
      <c r="A26" s="315" t="s">
        <v>47</v>
      </c>
      <c r="B26" s="590" t="s">
        <v>496</v>
      </c>
      <c r="C26" s="589" t="s">
        <v>222</v>
      </c>
      <c r="D26" s="588" t="s">
        <v>497</v>
      </c>
      <c r="E26" s="608" t="s">
        <v>498</v>
      </c>
      <c r="F26" s="609" t="s">
        <v>499</v>
      </c>
      <c r="G26" s="589" t="s">
        <v>500</v>
      </c>
      <c r="H26" s="589" t="s">
        <v>501</v>
      </c>
      <c r="I26" s="589" t="s">
        <v>502</v>
      </c>
      <c r="J26" s="605"/>
    </row>
  </sheetData>
  <sheetProtection/>
  <mergeCells count="8">
    <mergeCell ref="B24:B25"/>
    <mergeCell ref="A1:J1"/>
    <mergeCell ref="A3:A4"/>
    <mergeCell ref="E3:I3"/>
    <mergeCell ref="J3:J4"/>
    <mergeCell ref="B3:B4"/>
    <mergeCell ref="C3:C4"/>
    <mergeCell ref="D3:D4"/>
  </mergeCells>
  <conditionalFormatting sqref="C10">
    <cfRule type="cellIs" priority="3" dxfId="0" operator="equal" stopIfTrue="1">
      <formula>"ČsOL"</formula>
    </cfRule>
    <cfRule type="cellIs" priority="4" dxfId="0" operator="equal" stopIfTrue="1">
      <formula>"ČsOL"</formula>
    </cfRule>
  </conditionalFormatting>
  <printOptions/>
  <pageMargins left="0.31496062992125984" right="0.15748031496062992" top="0.5118110236220472" bottom="0.2755905511811024" header="0.2362204724409449" footer="0.275590551181102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110" zoomScaleNormal="110" zoomScalePageLayoutView="0" workbookViewId="0" topLeftCell="A1">
      <selection activeCell="A1" sqref="A1:T1"/>
    </sheetView>
  </sheetViews>
  <sheetFormatPr defaultColWidth="9.140625" defaultRowHeight="12.75"/>
  <cols>
    <col min="1" max="1" width="3.57421875" style="99" customWidth="1"/>
    <col min="2" max="2" width="26.00390625" style="136" customWidth="1"/>
    <col min="3" max="3" width="7.28125" style="0" customWidth="1"/>
    <col min="4" max="4" width="7.421875" style="0" customWidth="1"/>
    <col min="5" max="5" width="9.7109375" style="15" customWidth="1"/>
    <col min="6" max="6" width="9.28125" style="0" customWidth="1"/>
    <col min="7" max="7" width="17.421875" style="0" customWidth="1"/>
    <col min="8" max="8" width="6.28125" style="0" customWidth="1"/>
    <col min="9" max="9" width="8.7109375" style="100" customWidth="1"/>
    <col min="10" max="12" width="7.7109375" style="34" customWidth="1"/>
    <col min="13" max="13" width="8.57421875" style="35" customWidth="1"/>
    <col min="14" max="14" width="8.00390625" style="36" customWidth="1"/>
    <col min="15" max="15" width="10.28125" style="24" customWidth="1"/>
    <col min="16" max="16" width="7.7109375" style="105" customWidth="1"/>
    <col min="17" max="18" width="7.7109375" style="111" customWidth="1"/>
    <col min="19" max="19" width="7.7109375" style="151" customWidth="1"/>
    <col min="20" max="20" width="7.7109375" style="150" customWidth="1"/>
  </cols>
  <sheetData>
    <row r="1" spans="1:20" ht="39.75" customHeight="1">
      <c r="A1" s="1978" t="s">
        <v>932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1752"/>
      <c r="O1" s="1752"/>
      <c r="P1" s="1752"/>
      <c r="Q1" s="1752"/>
      <c r="R1" s="1752"/>
      <c r="S1" s="1752"/>
      <c r="T1" s="1753"/>
    </row>
    <row r="2" spans="1:20" ht="24" customHeight="1" thickBot="1">
      <c r="A2" s="2123" t="s">
        <v>134</v>
      </c>
      <c r="B2" s="2124"/>
      <c r="C2" s="16"/>
      <c r="D2" s="44"/>
      <c r="E2" s="42"/>
      <c r="F2" s="41"/>
      <c r="G2" s="41"/>
      <c r="H2" s="2002">
        <v>45392</v>
      </c>
      <c r="I2" s="2003"/>
      <c r="J2" s="2003"/>
      <c r="K2" s="2003"/>
      <c r="L2" s="2003"/>
      <c r="M2" s="2003"/>
      <c r="N2" s="2003"/>
      <c r="O2" s="2003"/>
      <c r="P2" s="2003"/>
      <c r="Q2" s="2003"/>
      <c r="R2" s="2003"/>
      <c r="S2" s="2003"/>
      <c r="T2" s="2004"/>
    </row>
    <row r="3" spans="1:20" ht="12.75" customHeight="1">
      <c r="A3" s="1979" t="s">
        <v>0</v>
      </c>
      <c r="B3" s="2125" t="s">
        <v>1</v>
      </c>
      <c r="C3" s="1982" t="s">
        <v>2</v>
      </c>
      <c r="D3" s="2097" t="s">
        <v>3</v>
      </c>
      <c r="E3" s="2071" t="s">
        <v>4</v>
      </c>
      <c r="F3" s="2071" t="s">
        <v>5</v>
      </c>
      <c r="G3" s="1922" t="s">
        <v>114</v>
      </c>
      <c r="H3" s="1923"/>
      <c r="I3" s="1919" t="s">
        <v>106</v>
      </c>
      <c r="J3" s="1920"/>
      <c r="K3" s="1920"/>
      <c r="L3" s="1920"/>
      <c r="M3" s="1920"/>
      <c r="N3" s="1921"/>
      <c r="O3" s="2066" t="s">
        <v>238</v>
      </c>
      <c r="P3" s="2067"/>
      <c r="Q3" s="2067"/>
      <c r="R3" s="2067"/>
      <c r="S3" s="2067"/>
      <c r="T3" s="2068"/>
    </row>
    <row r="4" spans="1:20" ht="12.75" customHeight="1">
      <c r="A4" s="1980"/>
      <c r="B4" s="2126"/>
      <c r="C4" s="1983"/>
      <c r="D4" s="2098"/>
      <c r="E4" s="2072"/>
      <c r="F4" s="2072"/>
      <c r="G4" s="1924"/>
      <c r="H4" s="1925"/>
      <c r="I4" s="2080" t="s">
        <v>59</v>
      </c>
      <c r="J4" s="2048" t="s">
        <v>56</v>
      </c>
      <c r="K4" s="2049"/>
      <c r="L4" s="2049"/>
      <c r="M4" s="2049"/>
      <c r="N4" s="2049"/>
      <c r="O4" s="2069" t="s">
        <v>65</v>
      </c>
      <c r="P4" s="2074" t="s">
        <v>56</v>
      </c>
      <c r="Q4" s="2075"/>
      <c r="R4" s="2075"/>
      <c r="S4" s="2075"/>
      <c r="T4" s="2076"/>
    </row>
    <row r="5" spans="1:20" ht="12.75" customHeight="1" thickBot="1">
      <c r="A5" s="1981"/>
      <c r="B5" s="2127"/>
      <c r="C5" s="1984"/>
      <c r="D5" s="2099"/>
      <c r="E5" s="2073"/>
      <c r="F5" s="2073"/>
      <c r="G5" s="92" t="s">
        <v>55</v>
      </c>
      <c r="H5" s="37" t="s">
        <v>67</v>
      </c>
      <c r="I5" s="2081"/>
      <c r="J5" s="357" t="s">
        <v>170</v>
      </c>
      <c r="K5" s="1169" t="s">
        <v>582</v>
      </c>
      <c r="L5" s="1170" t="s">
        <v>171</v>
      </c>
      <c r="M5" s="196" t="s">
        <v>60</v>
      </c>
      <c r="N5" s="343" t="s">
        <v>57</v>
      </c>
      <c r="O5" s="2070"/>
      <c r="P5" s="358" t="s">
        <v>170</v>
      </c>
      <c r="Q5" s="359" t="s">
        <v>171</v>
      </c>
      <c r="R5" s="359"/>
      <c r="S5" s="360" t="s">
        <v>60</v>
      </c>
      <c r="T5" s="361" t="s">
        <v>221</v>
      </c>
    </row>
    <row r="6" spans="1:20" ht="11.25" customHeight="1" thickTop="1">
      <c r="A6" s="1910" t="s">
        <v>11</v>
      </c>
      <c r="B6" s="1912" t="s">
        <v>230</v>
      </c>
      <c r="C6" s="1908" t="s">
        <v>89</v>
      </c>
      <c r="D6" s="2106" t="s">
        <v>144</v>
      </c>
      <c r="E6" s="1896" t="s">
        <v>229</v>
      </c>
      <c r="F6" s="1908" t="s">
        <v>109</v>
      </c>
      <c r="G6" s="17"/>
      <c r="H6" s="18"/>
      <c r="I6" s="2088">
        <f>SUM(J6:N8)</f>
        <v>0</v>
      </c>
      <c r="J6" s="2103" t="s">
        <v>111</v>
      </c>
      <c r="K6" s="345"/>
      <c r="L6" s="1165"/>
      <c r="M6" s="1932"/>
      <c r="N6" s="2100"/>
      <c r="O6" s="2085"/>
      <c r="P6" s="1959"/>
      <c r="Q6" s="567"/>
      <c r="R6" s="567"/>
      <c r="S6" s="2091"/>
      <c r="T6" s="2094"/>
    </row>
    <row r="7" spans="1:20" ht="11.25" customHeight="1">
      <c r="A7" s="1910"/>
      <c r="B7" s="1913"/>
      <c r="C7" s="1909"/>
      <c r="D7" s="2107"/>
      <c r="E7" s="1897"/>
      <c r="F7" s="1909"/>
      <c r="G7" s="19"/>
      <c r="H7" s="74"/>
      <c r="I7" s="2089"/>
      <c r="J7" s="2104"/>
      <c r="K7" s="346"/>
      <c r="L7" s="1166"/>
      <c r="M7" s="1933"/>
      <c r="N7" s="2101"/>
      <c r="O7" s="2086"/>
      <c r="P7" s="1960"/>
      <c r="Q7" s="568"/>
      <c r="R7" s="568"/>
      <c r="S7" s="2092"/>
      <c r="T7" s="2095"/>
    </row>
    <row r="8" spans="1:20" ht="11.25" customHeight="1">
      <c r="A8" s="1911"/>
      <c r="B8" s="1913"/>
      <c r="C8" s="1915"/>
      <c r="D8" s="2107"/>
      <c r="E8" s="1897"/>
      <c r="F8" s="1909"/>
      <c r="G8" s="20" t="s">
        <v>111</v>
      </c>
      <c r="H8" s="75">
        <v>2000</v>
      </c>
      <c r="I8" s="2090"/>
      <c r="J8" s="2105"/>
      <c r="K8" s="347"/>
      <c r="L8" s="1167"/>
      <c r="M8" s="1934"/>
      <c r="N8" s="2102"/>
      <c r="O8" s="2087"/>
      <c r="P8" s="1961"/>
      <c r="Q8" s="569"/>
      <c r="R8" s="569"/>
      <c r="S8" s="2093"/>
      <c r="T8" s="2096"/>
    </row>
    <row r="9" spans="1:20" ht="11.25" customHeight="1">
      <c r="A9" s="1910" t="s">
        <v>15</v>
      </c>
      <c r="B9" s="1912" t="s">
        <v>882</v>
      </c>
      <c r="C9" s="1908" t="s">
        <v>89</v>
      </c>
      <c r="D9" s="2106" t="s">
        <v>881</v>
      </c>
      <c r="E9" s="1896" t="s">
        <v>229</v>
      </c>
      <c r="F9" s="1908" t="s">
        <v>85</v>
      </c>
      <c r="G9" s="17"/>
      <c r="H9" s="18"/>
      <c r="I9" s="2088">
        <f>SUM(J9:N11)</f>
        <v>0</v>
      </c>
      <c r="J9" s="2103" t="s">
        <v>111</v>
      </c>
      <c r="K9" s="345"/>
      <c r="L9" s="1165"/>
      <c r="M9" s="1932"/>
      <c r="N9" s="2100"/>
      <c r="O9" s="2085"/>
      <c r="P9" s="1959"/>
      <c r="Q9" s="567"/>
      <c r="R9" s="567"/>
      <c r="S9" s="2091"/>
      <c r="T9" s="2094"/>
    </row>
    <row r="10" spans="1:20" ht="11.25" customHeight="1">
      <c r="A10" s="1910"/>
      <c r="B10" s="1913"/>
      <c r="C10" s="1909"/>
      <c r="D10" s="2107"/>
      <c r="E10" s="1897"/>
      <c r="F10" s="1909"/>
      <c r="G10" s="19"/>
      <c r="H10" s="74"/>
      <c r="I10" s="2089"/>
      <c r="J10" s="2104"/>
      <c r="K10" s="346"/>
      <c r="L10" s="1166"/>
      <c r="M10" s="1933"/>
      <c r="N10" s="2101"/>
      <c r="O10" s="2086"/>
      <c r="P10" s="1960"/>
      <c r="Q10" s="568"/>
      <c r="R10" s="568"/>
      <c r="S10" s="2092"/>
      <c r="T10" s="2095"/>
    </row>
    <row r="11" spans="1:20" ht="11.25" customHeight="1">
      <c r="A11" s="1911"/>
      <c r="B11" s="1913"/>
      <c r="C11" s="1915"/>
      <c r="D11" s="2107"/>
      <c r="E11" s="1897"/>
      <c r="F11" s="1909"/>
      <c r="G11" s="20" t="s">
        <v>111</v>
      </c>
      <c r="H11" s="75">
        <v>2000</v>
      </c>
      <c r="I11" s="2090"/>
      <c r="J11" s="2105"/>
      <c r="K11" s="347"/>
      <c r="L11" s="1167"/>
      <c r="M11" s="1934"/>
      <c r="N11" s="2102"/>
      <c r="O11" s="2087"/>
      <c r="P11" s="1961"/>
      <c r="Q11" s="569"/>
      <c r="R11" s="569"/>
      <c r="S11" s="2093"/>
      <c r="T11" s="2096"/>
    </row>
    <row r="12" spans="1:20" ht="11.25" customHeight="1">
      <c r="A12" s="1910" t="s">
        <v>16</v>
      </c>
      <c r="B12" s="1912" t="s">
        <v>566</v>
      </c>
      <c r="C12" s="1908" t="s">
        <v>12</v>
      </c>
      <c r="D12" s="2106" t="s">
        <v>413</v>
      </c>
      <c r="E12" s="1896" t="s">
        <v>414</v>
      </c>
      <c r="F12" s="1908" t="s">
        <v>567</v>
      </c>
      <c r="G12" s="17" t="s">
        <v>118</v>
      </c>
      <c r="H12" s="18">
        <v>35000</v>
      </c>
      <c r="I12" s="2088">
        <f>SUM(J12:N15)</f>
        <v>100000</v>
      </c>
      <c r="J12" s="2120" t="s">
        <v>107</v>
      </c>
      <c r="K12" s="2128">
        <v>50000</v>
      </c>
      <c r="L12" s="2112"/>
      <c r="M12" s="1926">
        <v>50000</v>
      </c>
      <c r="N12" s="1929"/>
      <c r="O12" s="2085"/>
      <c r="P12" s="1985"/>
      <c r="Q12" s="1989"/>
      <c r="R12" s="1149"/>
      <c r="S12" s="1944"/>
      <c r="T12" s="2094"/>
    </row>
    <row r="13" spans="1:20" ht="11.25" customHeight="1">
      <c r="A13" s="1910"/>
      <c r="B13" s="1913"/>
      <c r="C13" s="1909"/>
      <c r="D13" s="2107"/>
      <c r="E13" s="1897"/>
      <c r="F13" s="1909"/>
      <c r="G13" s="19" t="s">
        <v>27</v>
      </c>
      <c r="H13" s="74">
        <v>35000</v>
      </c>
      <c r="I13" s="2089"/>
      <c r="J13" s="2104"/>
      <c r="K13" s="2129"/>
      <c r="L13" s="2113"/>
      <c r="M13" s="1927"/>
      <c r="N13" s="1930"/>
      <c r="O13" s="2086"/>
      <c r="P13" s="1960"/>
      <c r="Q13" s="1990"/>
      <c r="R13" s="1150"/>
      <c r="S13" s="1945"/>
      <c r="T13" s="2095"/>
    </row>
    <row r="14" spans="1:20" ht="11.25" customHeight="1">
      <c r="A14" s="1910"/>
      <c r="B14" s="1913"/>
      <c r="C14" s="1909"/>
      <c r="D14" s="2107"/>
      <c r="E14" s="1897"/>
      <c r="F14" s="1909"/>
      <c r="G14" s="19" t="s">
        <v>145</v>
      </c>
      <c r="H14" s="74">
        <v>25000</v>
      </c>
      <c r="I14" s="2089"/>
      <c r="J14" s="2104"/>
      <c r="K14" s="2129"/>
      <c r="L14" s="2113"/>
      <c r="M14" s="1927"/>
      <c r="N14" s="1930"/>
      <c r="O14" s="2086"/>
      <c r="P14" s="1960"/>
      <c r="Q14" s="1990"/>
      <c r="R14" s="1150"/>
      <c r="S14" s="1945"/>
      <c r="T14" s="2095"/>
    </row>
    <row r="15" spans="1:20" ht="11.25" customHeight="1">
      <c r="A15" s="1911"/>
      <c r="B15" s="1913"/>
      <c r="C15" s="1915"/>
      <c r="D15" s="2107"/>
      <c r="E15" s="1897"/>
      <c r="F15" s="1909"/>
      <c r="G15" s="20" t="s">
        <v>130</v>
      </c>
      <c r="H15" s="75">
        <v>5000</v>
      </c>
      <c r="I15" s="2090"/>
      <c r="J15" s="2105"/>
      <c r="K15" s="2130"/>
      <c r="L15" s="2114"/>
      <c r="M15" s="1928"/>
      <c r="N15" s="1931"/>
      <c r="O15" s="2087"/>
      <c r="P15" s="1961"/>
      <c r="Q15" s="1991"/>
      <c r="R15" s="1151"/>
      <c r="S15" s="1946"/>
      <c r="T15" s="2096"/>
    </row>
    <row r="16" spans="1:20" ht="11.25" customHeight="1">
      <c r="A16" s="1910" t="s">
        <v>17</v>
      </c>
      <c r="B16" s="1912" t="s">
        <v>933</v>
      </c>
      <c r="C16" s="1908" t="s">
        <v>228</v>
      </c>
      <c r="D16" s="1896" t="s">
        <v>935</v>
      </c>
      <c r="E16" s="1896" t="s">
        <v>251</v>
      </c>
      <c r="F16" s="1899" t="s">
        <v>934</v>
      </c>
      <c r="G16" s="12" t="s">
        <v>1118</v>
      </c>
      <c r="H16" s="77" t="s">
        <v>157</v>
      </c>
      <c r="I16" s="1902">
        <f>SUM(J16:N19)</f>
        <v>120000</v>
      </c>
      <c r="J16" s="1905" t="s">
        <v>107</v>
      </c>
      <c r="K16" s="423"/>
      <c r="L16" s="1165"/>
      <c r="M16" s="1926">
        <v>100000</v>
      </c>
      <c r="N16" s="1929">
        <v>20000</v>
      </c>
      <c r="O16" s="1986"/>
      <c r="P16" s="1947"/>
      <c r="Q16" s="584"/>
      <c r="R16" s="584"/>
      <c r="S16" s="1944"/>
      <c r="T16" s="2082"/>
    </row>
    <row r="17" spans="1:20" ht="11.25" customHeight="1">
      <c r="A17" s="1910"/>
      <c r="B17" s="1913"/>
      <c r="C17" s="1909"/>
      <c r="D17" s="1897"/>
      <c r="E17" s="1897"/>
      <c r="F17" s="1900"/>
      <c r="G17" s="7" t="s">
        <v>27</v>
      </c>
      <c r="H17" s="21">
        <v>60000</v>
      </c>
      <c r="I17" s="1903"/>
      <c r="J17" s="1906"/>
      <c r="K17" s="424"/>
      <c r="L17" s="1166"/>
      <c r="M17" s="1927"/>
      <c r="N17" s="1930"/>
      <c r="O17" s="1987"/>
      <c r="P17" s="1948"/>
      <c r="Q17" s="585"/>
      <c r="R17" s="585"/>
      <c r="S17" s="1945"/>
      <c r="T17" s="2083"/>
    </row>
    <row r="18" spans="1:20" ht="11.25" customHeight="1">
      <c r="A18" s="1910"/>
      <c r="B18" s="1913"/>
      <c r="C18" s="1909"/>
      <c r="D18" s="1897"/>
      <c r="E18" s="1897"/>
      <c r="F18" s="1900"/>
      <c r="G18" s="7" t="s">
        <v>173</v>
      </c>
      <c r="H18" s="21"/>
      <c r="I18" s="1903"/>
      <c r="J18" s="1906"/>
      <c r="K18" s="424"/>
      <c r="L18" s="1166"/>
      <c r="M18" s="1927"/>
      <c r="N18" s="1930"/>
      <c r="O18" s="1987"/>
      <c r="P18" s="1948"/>
      <c r="Q18" s="585"/>
      <c r="R18" s="585"/>
      <c r="S18" s="1945"/>
      <c r="T18" s="2083"/>
    </row>
    <row r="19" spans="1:20" ht="11.25" customHeight="1">
      <c r="A19" s="1911"/>
      <c r="B19" s="1914"/>
      <c r="C19" s="1915"/>
      <c r="D19" s="1898"/>
      <c r="E19" s="1898"/>
      <c r="F19" s="1901"/>
      <c r="G19" s="10" t="s">
        <v>1121</v>
      </c>
      <c r="H19" s="78">
        <v>60000</v>
      </c>
      <c r="I19" s="1904"/>
      <c r="J19" s="1907"/>
      <c r="K19" s="425"/>
      <c r="L19" s="1167"/>
      <c r="M19" s="1928"/>
      <c r="N19" s="1931"/>
      <c r="O19" s="1988"/>
      <c r="P19" s="1949"/>
      <c r="Q19" s="586"/>
      <c r="R19" s="586"/>
      <c r="S19" s="1946"/>
      <c r="T19" s="2084"/>
    </row>
    <row r="20" spans="1:20" ht="11.25" customHeight="1">
      <c r="A20" s="1910" t="s">
        <v>19</v>
      </c>
      <c r="B20" s="2117" t="s">
        <v>937</v>
      </c>
      <c r="C20" s="2137" t="s">
        <v>228</v>
      </c>
      <c r="D20" s="1916" t="s">
        <v>568</v>
      </c>
      <c r="E20" s="1916" t="s">
        <v>251</v>
      </c>
      <c r="F20" s="1935" t="s">
        <v>476</v>
      </c>
      <c r="G20" s="12" t="s">
        <v>233</v>
      </c>
      <c r="H20" s="77" t="s">
        <v>157</v>
      </c>
      <c r="I20" s="1975" t="s">
        <v>1122</v>
      </c>
      <c r="J20" s="1905"/>
      <c r="K20" s="423"/>
      <c r="L20" s="1165"/>
      <c r="M20" s="1926"/>
      <c r="N20" s="2030"/>
      <c r="O20" s="2131"/>
      <c r="P20" s="1947"/>
      <c r="Q20" s="584"/>
      <c r="R20" s="584"/>
      <c r="S20" s="1941"/>
      <c r="T20" s="1938"/>
    </row>
    <row r="21" spans="1:20" ht="11.25" customHeight="1">
      <c r="A21" s="1910"/>
      <c r="B21" s="2118"/>
      <c r="C21" s="2138"/>
      <c r="D21" s="1917"/>
      <c r="E21" s="1917"/>
      <c r="F21" s="1936"/>
      <c r="G21" s="7" t="s">
        <v>27</v>
      </c>
      <c r="H21" s="21">
        <v>95000</v>
      </c>
      <c r="I21" s="1903"/>
      <c r="J21" s="1906"/>
      <c r="K21" s="424"/>
      <c r="L21" s="1166"/>
      <c r="M21" s="1927"/>
      <c r="N21" s="2031"/>
      <c r="O21" s="2132"/>
      <c r="P21" s="1948"/>
      <c r="Q21" s="585"/>
      <c r="R21" s="585"/>
      <c r="S21" s="1942"/>
      <c r="T21" s="1939"/>
    </row>
    <row r="22" spans="1:20" ht="11.25" customHeight="1">
      <c r="A22" s="1910"/>
      <c r="B22" s="2118"/>
      <c r="C22" s="2138"/>
      <c r="D22" s="1917"/>
      <c r="E22" s="1917"/>
      <c r="F22" s="1936"/>
      <c r="G22" s="7" t="s">
        <v>173</v>
      </c>
      <c r="H22" s="21">
        <v>20000</v>
      </c>
      <c r="I22" s="1903"/>
      <c r="J22" s="1906"/>
      <c r="K22" s="424"/>
      <c r="L22" s="1166"/>
      <c r="M22" s="1927"/>
      <c r="N22" s="2031"/>
      <c r="O22" s="2132"/>
      <c r="P22" s="1948"/>
      <c r="Q22" s="585"/>
      <c r="R22" s="585"/>
      <c r="S22" s="1942"/>
      <c r="T22" s="1939"/>
    </row>
    <row r="23" spans="1:20" ht="11.25" customHeight="1">
      <c r="A23" s="1911"/>
      <c r="B23" s="2119"/>
      <c r="C23" s="2139"/>
      <c r="D23" s="1918"/>
      <c r="E23" s="1918"/>
      <c r="F23" s="1937"/>
      <c r="G23" s="10" t="s">
        <v>130</v>
      </c>
      <c r="H23" s="78">
        <v>5000</v>
      </c>
      <c r="I23" s="1904"/>
      <c r="J23" s="1907"/>
      <c r="K23" s="425"/>
      <c r="L23" s="1167"/>
      <c r="M23" s="1928"/>
      <c r="N23" s="2032"/>
      <c r="O23" s="2133"/>
      <c r="P23" s="1949"/>
      <c r="Q23" s="586"/>
      <c r="R23" s="586"/>
      <c r="S23" s="1943"/>
      <c r="T23" s="1940"/>
    </row>
    <row r="24" spans="1:20" ht="11.25" customHeight="1">
      <c r="A24" s="1910" t="s">
        <v>20</v>
      </c>
      <c r="B24" s="1912" t="s">
        <v>503</v>
      </c>
      <c r="C24" s="1908" t="s">
        <v>228</v>
      </c>
      <c r="D24" s="1893" t="s">
        <v>666</v>
      </c>
      <c r="E24" s="1896" t="s">
        <v>477</v>
      </c>
      <c r="F24" s="1899" t="s">
        <v>936</v>
      </c>
      <c r="G24" s="12" t="s">
        <v>478</v>
      </c>
      <c r="H24" s="77" t="s">
        <v>157</v>
      </c>
      <c r="I24" s="1902">
        <f>SUM(J24:N27)</f>
        <v>150000</v>
      </c>
      <c r="J24" s="1905" t="s">
        <v>107</v>
      </c>
      <c r="K24" s="423"/>
      <c r="L24" s="1165"/>
      <c r="M24" s="1926">
        <v>60000</v>
      </c>
      <c r="N24" s="1929">
        <v>90000</v>
      </c>
      <c r="O24" s="587"/>
      <c r="P24" s="583"/>
      <c r="Q24" s="583"/>
      <c r="R24" s="583"/>
      <c r="S24" s="515"/>
      <c r="T24" s="516"/>
    </row>
    <row r="25" spans="1:20" ht="11.25" customHeight="1">
      <c r="A25" s="1910"/>
      <c r="B25" s="1913"/>
      <c r="C25" s="1909"/>
      <c r="D25" s="1894"/>
      <c r="E25" s="1897"/>
      <c r="F25" s="1900"/>
      <c r="G25" s="7" t="s">
        <v>27</v>
      </c>
      <c r="H25" s="21">
        <v>120000</v>
      </c>
      <c r="I25" s="1903"/>
      <c r="J25" s="1906"/>
      <c r="K25" s="424"/>
      <c r="L25" s="1166"/>
      <c r="M25" s="1927"/>
      <c r="N25" s="1930"/>
      <c r="O25" s="587"/>
      <c r="P25" s="583"/>
      <c r="Q25" s="583"/>
      <c r="R25" s="583"/>
      <c r="S25" s="515"/>
      <c r="T25" s="516"/>
    </row>
    <row r="26" spans="1:20" ht="11.25" customHeight="1">
      <c r="A26" s="1910"/>
      <c r="B26" s="1913"/>
      <c r="C26" s="1909"/>
      <c r="D26" s="1894"/>
      <c r="E26" s="1897"/>
      <c r="F26" s="1900"/>
      <c r="G26" s="7" t="s">
        <v>173</v>
      </c>
      <c r="H26" s="21">
        <v>20000</v>
      </c>
      <c r="I26" s="1903"/>
      <c r="J26" s="1906"/>
      <c r="K26" s="424"/>
      <c r="L26" s="1166"/>
      <c r="M26" s="1927"/>
      <c r="N26" s="1930"/>
      <c r="O26" s="587"/>
      <c r="P26" s="583"/>
      <c r="Q26" s="583"/>
      <c r="R26" s="583"/>
      <c r="S26" s="515"/>
      <c r="T26" s="516"/>
    </row>
    <row r="27" spans="1:20" ht="11.25" customHeight="1">
      <c r="A27" s="1911"/>
      <c r="B27" s="1914"/>
      <c r="C27" s="1915"/>
      <c r="D27" s="1895"/>
      <c r="E27" s="1898"/>
      <c r="F27" s="1901"/>
      <c r="G27" s="10" t="s">
        <v>130</v>
      </c>
      <c r="H27" s="78">
        <v>20000</v>
      </c>
      <c r="I27" s="1904"/>
      <c r="J27" s="1907"/>
      <c r="K27" s="425"/>
      <c r="L27" s="1167"/>
      <c r="M27" s="1928"/>
      <c r="N27" s="1931"/>
      <c r="O27" s="587"/>
      <c r="P27" s="583"/>
      <c r="Q27" s="583"/>
      <c r="R27" s="583"/>
      <c r="S27" s="515"/>
      <c r="T27" s="516"/>
    </row>
    <row r="28" spans="1:20" ht="11.25" customHeight="1">
      <c r="A28" s="1910" t="s">
        <v>21</v>
      </c>
      <c r="B28" s="1912" t="s">
        <v>938</v>
      </c>
      <c r="C28" s="1908" t="s">
        <v>108</v>
      </c>
      <c r="D28" s="1893" t="s">
        <v>569</v>
      </c>
      <c r="E28" s="1896" t="s">
        <v>298</v>
      </c>
      <c r="F28" s="1908" t="s">
        <v>136</v>
      </c>
      <c r="G28" s="12" t="s">
        <v>92</v>
      </c>
      <c r="H28" s="77" t="s">
        <v>157</v>
      </c>
      <c r="I28" s="1966">
        <f>SUM(J28:N31)</f>
        <v>20000</v>
      </c>
      <c r="J28" s="1905" t="s">
        <v>107</v>
      </c>
      <c r="K28" s="423"/>
      <c r="L28" s="1165"/>
      <c r="M28" s="1953">
        <v>20000</v>
      </c>
      <c r="N28" s="2030"/>
      <c r="O28" s="1986"/>
      <c r="P28" s="1947"/>
      <c r="Q28" s="584"/>
      <c r="R28" s="584"/>
      <c r="S28" s="1944"/>
      <c r="T28" s="2082"/>
    </row>
    <row r="29" spans="1:20" ht="11.25" customHeight="1">
      <c r="A29" s="1910"/>
      <c r="B29" s="1913"/>
      <c r="C29" s="1909"/>
      <c r="D29" s="1894"/>
      <c r="E29" s="1897"/>
      <c r="F29" s="1909"/>
      <c r="G29" s="7" t="s">
        <v>232</v>
      </c>
      <c r="H29" s="21">
        <v>20000</v>
      </c>
      <c r="I29" s="1967"/>
      <c r="J29" s="1906"/>
      <c r="K29" s="424"/>
      <c r="L29" s="1166"/>
      <c r="M29" s="1954"/>
      <c r="N29" s="2031"/>
      <c r="O29" s="1987"/>
      <c r="P29" s="1948"/>
      <c r="Q29" s="585"/>
      <c r="R29" s="585"/>
      <c r="S29" s="1945"/>
      <c r="T29" s="2083"/>
    </row>
    <row r="30" spans="1:20" ht="11.25" customHeight="1">
      <c r="A30" s="1910"/>
      <c r="B30" s="1913"/>
      <c r="C30" s="1909"/>
      <c r="D30" s="1894"/>
      <c r="E30" s="1897"/>
      <c r="F30" s="1909"/>
      <c r="G30" s="7" t="s">
        <v>107</v>
      </c>
      <c r="H30" s="8"/>
      <c r="I30" s="1967"/>
      <c r="J30" s="1906"/>
      <c r="K30" s="424"/>
      <c r="L30" s="1166"/>
      <c r="M30" s="1954"/>
      <c r="N30" s="2031"/>
      <c r="O30" s="1987"/>
      <c r="P30" s="1948"/>
      <c r="Q30" s="585"/>
      <c r="R30" s="585"/>
      <c r="S30" s="1945"/>
      <c r="T30" s="2083"/>
    </row>
    <row r="31" spans="1:20" ht="11.25" customHeight="1">
      <c r="A31" s="1911"/>
      <c r="B31" s="1914"/>
      <c r="C31" s="1909"/>
      <c r="D31" s="1895"/>
      <c r="E31" s="1898"/>
      <c r="F31" s="1915"/>
      <c r="G31" s="10" t="s">
        <v>130</v>
      </c>
      <c r="H31" s="11"/>
      <c r="I31" s="1968"/>
      <c r="J31" s="1907"/>
      <c r="K31" s="425"/>
      <c r="L31" s="1167"/>
      <c r="M31" s="1955"/>
      <c r="N31" s="2032"/>
      <c r="O31" s="1988"/>
      <c r="P31" s="1949"/>
      <c r="Q31" s="586"/>
      <c r="R31" s="586"/>
      <c r="S31" s="1946"/>
      <c r="T31" s="2084"/>
    </row>
    <row r="32" spans="1:20" ht="11.25" customHeight="1">
      <c r="A32" s="1910" t="s">
        <v>22</v>
      </c>
      <c r="B32" s="1912" t="s">
        <v>939</v>
      </c>
      <c r="C32" s="1908" t="s">
        <v>228</v>
      </c>
      <c r="D32" s="1893" t="s">
        <v>940</v>
      </c>
      <c r="E32" s="1896" t="s">
        <v>298</v>
      </c>
      <c r="F32" s="1899" t="s">
        <v>479</v>
      </c>
      <c r="G32" s="12" t="s">
        <v>233</v>
      </c>
      <c r="H32" s="77" t="s">
        <v>157</v>
      </c>
      <c r="I32" s="1902">
        <f>SUM(J32:N35)</f>
        <v>110000</v>
      </c>
      <c r="J32" s="1905" t="s">
        <v>107</v>
      </c>
      <c r="K32" s="423"/>
      <c r="L32" s="1165"/>
      <c r="M32" s="1926">
        <v>50000</v>
      </c>
      <c r="N32" s="1950">
        <v>60000</v>
      </c>
      <c r="O32" s="1986"/>
      <c r="P32" s="1985"/>
      <c r="Q32" s="584"/>
      <c r="R32" s="584"/>
      <c r="S32" s="1944"/>
      <c r="T32" s="2082"/>
    </row>
    <row r="33" spans="1:20" ht="11.25" customHeight="1">
      <c r="A33" s="1910"/>
      <c r="B33" s="1913"/>
      <c r="C33" s="1909"/>
      <c r="D33" s="1894"/>
      <c r="E33" s="1897"/>
      <c r="F33" s="1900"/>
      <c r="G33" s="7" t="s">
        <v>27</v>
      </c>
      <c r="H33" s="21">
        <v>80000</v>
      </c>
      <c r="I33" s="1903"/>
      <c r="J33" s="1906"/>
      <c r="K33" s="424"/>
      <c r="L33" s="1166"/>
      <c r="M33" s="1927"/>
      <c r="N33" s="1951"/>
      <c r="O33" s="1987"/>
      <c r="P33" s="1948"/>
      <c r="Q33" s="585"/>
      <c r="R33" s="585"/>
      <c r="S33" s="1945"/>
      <c r="T33" s="2083"/>
    </row>
    <row r="34" spans="1:20" ht="11.25" customHeight="1">
      <c r="A34" s="1910"/>
      <c r="B34" s="1913"/>
      <c r="C34" s="1909"/>
      <c r="D34" s="1894"/>
      <c r="E34" s="1897"/>
      <c r="F34" s="1900"/>
      <c r="G34" s="7" t="s">
        <v>173</v>
      </c>
      <c r="H34" s="21">
        <v>20000</v>
      </c>
      <c r="I34" s="1903"/>
      <c r="J34" s="1906"/>
      <c r="K34" s="424"/>
      <c r="L34" s="1166"/>
      <c r="M34" s="1927"/>
      <c r="N34" s="1951"/>
      <c r="O34" s="1987"/>
      <c r="P34" s="1948"/>
      <c r="Q34" s="585"/>
      <c r="R34" s="585"/>
      <c r="S34" s="1945"/>
      <c r="T34" s="2083"/>
    </row>
    <row r="35" spans="1:20" ht="11.25" customHeight="1">
      <c r="A35" s="1911"/>
      <c r="B35" s="1914"/>
      <c r="C35" s="1909"/>
      <c r="D35" s="1895"/>
      <c r="E35" s="1898"/>
      <c r="F35" s="1901"/>
      <c r="G35" s="10" t="s">
        <v>130</v>
      </c>
      <c r="H35" s="78">
        <v>10000</v>
      </c>
      <c r="I35" s="1904"/>
      <c r="J35" s="1907"/>
      <c r="K35" s="425"/>
      <c r="L35" s="1167"/>
      <c r="M35" s="1928"/>
      <c r="N35" s="1952"/>
      <c r="O35" s="1988"/>
      <c r="P35" s="1949"/>
      <c r="Q35" s="586"/>
      <c r="R35" s="586"/>
      <c r="S35" s="1946"/>
      <c r="T35" s="2084"/>
    </row>
    <row r="36" spans="1:20" ht="11.25" customHeight="1">
      <c r="A36" s="1910" t="s">
        <v>23</v>
      </c>
      <c r="B36" s="1912" t="s">
        <v>941</v>
      </c>
      <c r="C36" s="1908" t="s">
        <v>228</v>
      </c>
      <c r="D36" s="1893" t="s">
        <v>942</v>
      </c>
      <c r="E36" s="1896" t="s">
        <v>251</v>
      </c>
      <c r="F36" s="1899" t="s">
        <v>943</v>
      </c>
      <c r="G36" s="12" t="s">
        <v>478</v>
      </c>
      <c r="H36" s="77" t="s">
        <v>157</v>
      </c>
      <c r="I36" s="1902">
        <f>SUM(J36:N39)</f>
        <v>160000</v>
      </c>
      <c r="J36" s="1905" t="s">
        <v>107</v>
      </c>
      <c r="K36" s="423"/>
      <c r="L36" s="1165"/>
      <c r="M36" s="1926">
        <v>70000</v>
      </c>
      <c r="N36" s="1929">
        <v>90000</v>
      </c>
      <c r="O36" s="587"/>
      <c r="P36" s="583"/>
      <c r="Q36" s="583"/>
      <c r="R36" s="583"/>
      <c r="S36" s="515"/>
      <c r="T36" s="516"/>
    </row>
    <row r="37" spans="1:20" ht="11.25" customHeight="1">
      <c r="A37" s="1910"/>
      <c r="B37" s="1913"/>
      <c r="C37" s="1909"/>
      <c r="D37" s="1894"/>
      <c r="E37" s="1897"/>
      <c r="F37" s="1900"/>
      <c r="G37" s="7" t="s">
        <v>27</v>
      </c>
      <c r="H37" s="21">
        <v>120000</v>
      </c>
      <c r="I37" s="1903"/>
      <c r="J37" s="1906"/>
      <c r="K37" s="424"/>
      <c r="L37" s="1166"/>
      <c r="M37" s="1927"/>
      <c r="N37" s="1930"/>
      <c r="O37" s="587"/>
      <c r="P37" s="583"/>
      <c r="Q37" s="583"/>
      <c r="R37" s="583"/>
      <c r="S37" s="515"/>
      <c r="T37" s="516"/>
    </row>
    <row r="38" spans="1:20" ht="11.25" customHeight="1">
      <c r="A38" s="1910"/>
      <c r="B38" s="1913"/>
      <c r="C38" s="1909"/>
      <c r="D38" s="1894"/>
      <c r="E38" s="1897"/>
      <c r="F38" s="1900"/>
      <c r="G38" s="7" t="s">
        <v>173</v>
      </c>
      <c r="H38" s="21">
        <v>20000</v>
      </c>
      <c r="I38" s="1903"/>
      <c r="J38" s="1906"/>
      <c r="K38" s="424"/>
      <c r="L38" s="1166"/>
      <c r="M38" s="1927"/>
      <c r="N38" s="1930"/>
      <c r="O38" s="587"/>
      <c r="P38" s="583"/>
      <c r="Q38" s="583"/>
      <c r="R38" s="583"/>
      <c r="S38" s="515"/>
      <c r="T38" s="516"/>
    </row>
    <row r="39" spans="1:20" ht="11.25" customHeight="1">
      <c r="A39" s="1911"/>
      <c r="B39" s="1914"/>
      <c r="C39" s="1915"/>
      <c r="D39" s="1895"/>
      <c r="E39" s="1898"/>
      <c r="F39" s="1901"/>
      <c r="G39" s="10" t="s">
        <v>130</v>
      </c>
      <c r="H39" s="78">
        <v>20000</v>
      </c>
      <c r="I39" s="1904"/>
      <c r="J39" s="1907"/>
      <c r="K39" s="425"/>
      <c r="L39" s="1167"/>
      <c r="M39" s="1928"/>
      <c r="N39" s="1931"/>
      <c r="O39" s="587"/>
      <c r="P39" s="583"/>
      <c r="Q39" s="583"/>
      <c r="R39" s="583"/>
      <c r="S39" s="515"/>
      <c r="T39" s="516"/>
    </row>
    <row r="40" spans="1:20" ht="11.25" customHeight="1">
      <c r="A40" s="2011" t="s">
        <v>28</v>
      </c>
      <c r="B40" s="1912" t="s">
        <v>944</v>
      </c>
      <c r="C40" s="1908" t="s">
        <v>228</v>
      </c>
      <c r="D40" s="1893" t="s">
        <v>570</v>
      </c>
      <c r="E40" s="1896" t="s">
        <v>298</v>
      </c>
      <c r="F40" s="1899" t="s">
        <v>945</v>
      </c>
      <c r="G40" s="12" t="s">
        <v>233</v>
      </c>
      <c r="H40" s="77" t="s">
        <v>157</v>
      </c>
      <c r="I40" s="1902">
        <f>SUM(J40:N43)</f>
        <v>130000</v>
      </c>
      <c r="J40" s="2120" t="s">
        <v>107</v>
      </c>
      <c r="K40" s="344"/>
      <c r="L40" s="1926"/>
      <c r="M40" s="1926">
        <v>60000</v>
      </c>
      <c r="N40" s="1950">
        <v>70000</v>
      </c>
      <c r="O40" s="2131"/>
      <c r="P40" s="1947"/>
      <c r="Q40" s="517"/>
      <c r="R40" s="517"/>
      <c r="S40" s="1941"/>
      <c r="T40" s="1938"/>
    </row>
    <row r="41" spans="1:20" ht="11.25" customHeight="1">
      <c r="A41" s="1910"/>
      <c r="B41" s="1913"/>
      <c r="C41" s="1909"/>
      <c r="D41" s="1894"/>
      <c r="E41" s="1897"/>
      <c r="F41" s="1900"/>
      <c r="G41" s="7" t="s">
        <v>27</v>
      </c>
      <c r="H41" s="21">
        <v>100000</v>
      </c>
      <c r="I41" s="1903"/>
      <c r="J41" s="2121"/>
      <c r="K41" s="1255"/>
      <c r="L41" s="1927"/>
      <c r="M41" s="1927"/>
      <c r="N41" s="1951"/>
      <c r="O41" s="2132"/>
      <c r="P41" s="1948"/>
      <c r="Q41" s="568"/>
      <c r="R41" s="568"/>
      <c r="S41" s="1942"/>
      <c r="T41" s="1939"/>
    </row>
    <row r="42" spans="1:20" ht="11.25" customHeight="1">
      <c r="A42" s="1910"/>
      <c r="B42" s="1913"/>
      <c r="C42" s="1909"/>
      <c r="D42" s="1894"/>
      <c r="E42" s="1897"/>
      <c r="F42" s="1900"/>
      <c r="G42" s="7" t="s">
        <v>173</v>
      </c>
      <c r="H42" s="21">
        <v>20000</v>
      </c>
      <c r="I42" s="1903"/>
      <c r="J42" s="2121"/>
      <c r="K42" s="1255"/>
      <c r="L42" s="1927"/>
      <c r="M42" s="1927"/>
      <c r="N42" s="1951"/>
      <c r="O42" s="2132"/>
      <c r="P42" s="1948"/>
      <c r="Q42" s="568"/>
      <c r="R42" s="568"/>
      <c r="S42" s="1942"/>
      <c r="T42" s="1939"/>
    </row>
    <row r="43" spans="1:20" ht="11.25" customHeight="1">
      <c r="A43" s="1911"/>
      <c r="B43" s="1914"/>
      <c r="C43" s="1909"/>
      <c r="D43" s="1895"/>
      <c r="E43" s="1898"/>
      <c r="F43" s="1901"/>
      <c r="G43" s="10" t="s">
        <v>130</v>
      </c>
      <c r="H43" s="78">
        <v>20000</v>
      </c>
      <c r="I43" s="1904"/>
      <c r="J43" s="2122"/>
      <c r="K43" s="1256"/>
      <c r="L43" s="1928"/>
      <c r="M43" s="1928"/>
      <c r="N43" s="1952"/>
      <c r="O43" s="2133"/>
      <c r="P43" s="1949"/>
      <c r="Q43" s="569"/>
      <c r="R43" s="569"/>
      <c r="S43" s="1943"/>
      <c r="T43" s="1940"/>
    </row>
    <row r="44" spans="1:20" ht="11.25" customHeight="1">
      <c r="A44" s="2011" t="s">
        <v>24</v>
      </c>
      <c r="B44" s="1912" t="s">
        <v>946</v>
      </c>
      <c r="C44" s="1908" t="s">
        <v>108</v>
      </c>
      <c r="D44" s="1893" t="s">
        <v>947</v>
      </c>
      <c r="E44" s="1896" t="s">
        <v>250</v>
      </c>
      <c r="F44" s="1908" t="s">
        <v>952</v>
      </c>
      <c r="G44" s="12" t="s">
        <v>948</v>
      </c>
      <c r="H44" s="76">
        <v>40000</v>
      </c>
      <c r="I44" s="1962">
        <f>SUM(J44:N47)</f>
        <v>60000</v>
      </c>
      <c r="J44" s="1905" t="s">
        <v>107</v>
      </c>
      <c r="K44" s="344"/>
      <c r="L44" s="1165"/>
      <c r="M44" s="1953">
        <v>60000</v>
      </c>
      <c r="N44" s="2030"/>
      <c r="O44" s="2140"/>
      <c r="P44" s="1947"/>
      <c r="Q44" s="584"/>
      <c r="R44" s="584"/>
      <c r="S44" s="1941"/>
      <c r="T44" s="1938"/>
    </row>
    <row r="45" spans="1:20" ht="11.25" customHeight="1">
      <c r="A45" s="1910"/>
      <c r="B45" s="1913"/>
      <c r="C45" s="1909"/>
      <c r="D45" s="1894"/>
      <c r="E45" s="1897"/>
      <c r="F45" s="1909"/>
      <c r="G45" s="7" t="s">
        <v>949</v>
      </c>
      <c r="H45" s="8">
        <v>30000</v>
      </c>
      <c r="I45" s="1963"/>
      <c r="J45" s="1906"/>
      <c r="K45" s="346"/>
      <c r="L45" s="1166"/>
      <c r="M45" s="1954"/>
      <c r="N45" s="2031"/>
      <c r="O45" s="2141"/>
      <c r="P45" s="1948"/>
      <c r="Q45" s="585"/>
      <c r="R45" s="585"/>
      <c r="S45" s="1942"/>
      <c r="T45" s="1939"/>
    </row>
    <row r="46" spans="1:20" ht="11.25" customHeight="1">
      <c r="A46" s="1910"/>
      <c r="B46" s="1913"/>
      <c r="C46" s="1909"/>
      <c r="D46" s="1894"/>
      <c r="E46" s="1897"/>
      <c r="F46" s="1909"/>
      <c r="G46" s="7" t="s">
        <v>27</v>
      </c>
      <c r="H46" s="8">
        <v>30000</v>
      </c>
      <c r="I46" s="1963"/>
      <c r="J46" s="1906"/>
      <c r="K46" s="346"/>
      <c r="L46" s="1166"/>
      <c r="M46" s="1954"/>
      <c r="N46" s="2031"/>
      <c r="O46" s="2141"/>
      <c r="P46" s="1948"/>
      <c r="Q46" s="585"/>
      <c r="R46" s="585"/>
      <c r="S46" s="1942"/>
      <c r="T46" s="1939"/>
    </row>
    <row r="47" spans="1:20" ht="11.25" customHeight="1">
      <c r="A47" s="1911"/>
      <c r="B47" s="1914"/>
      <c r="C47" s="1915"/>
      <c r="D47" s="1895"/>
      <c r="E47" s="1898"/>
      <c r="F47" s="1915"/>
      <c r="G47" s="7" t="s">
        <v>130</v>
      </c>
      <c r="H47" s="8">
        <v>20000</v>
      </c>
      <c r="I47" s="1964"/>
      <c r="J47" s="1907"/>
      <c r="K47" s="347"/>
      <c r="L47" s="1167"/>
      <c r="M47" s="1955"/>
      <c r="N47" s="2032"/>
      <c r="O47" s="2142"/>
      <c r="P47" s="1949"/>
      <c r="Q47" s="586"/>
      <c r="R47" s="586"/>
      <c r="S47" s="1943"/>
      <c r="T47" s="1940"/>
    </row>
    <row r="48" spans="1:20" ht="11.25" customHeight="1">
      <c r="A48" s="1910" t="s">
        <v>25</v>
      </c>
      <c r="B48" s="1912" t="s">
        <v>950</v>
      </c>
      <c r="C48" s="1908" t="s">
        <v>228</v>
      </c>
      <c r="D48" s="1893" t="s">
        <v>533</v>
      </c>
      <c r="E48" s="1896" t="s">
        <v>534</v>
      </c>
      <c r="F48" s="1908" t="s">
        <v>951</v>
      </c>
      <c r="G48" s="12" t="s">
        <v>478</v>
      </c>
      <c r="H48" s="77" t="s">
        <v>157</v>
      </c>
      <c r="I48" s="1975">
        <f>SUM(J48:N51)</f>
        <v>180000</v>
      </c>
      <c r="J48" s="1905" t="s">
        <v>107</v>
      </c>
      <c r="K48" s="1956"/>
      <c r="L48" s="2112"/>
      <c r="M48" s="1953">
        <v>80000</v>
      </c>
      <c r="N48" s="2063">
        <v>100000</v>
      </c>
      <c r="O48" s="2134"/>
      <c r="P48" s="2077"/>
      <c r="Q48" s="2077"/>
      <c r="R48" s="1146"/>
      <c r="S48" s="1941"/>
      <c r="T48" s="1938"/>
    </row>
    <row r="49" spans="1:20" ht="11.25" customHeight="1">
      <c r="A49" s="1910"/>
      <c r="B49" s="1913"/>
      <c r="C49" s="1909"/>
      <c r="D49" s="1894"/>
      <c r="E49" s="1897"/>
      <c r="F49" s="1909"/>
      <c r="G49" s="7" t="s">
        <v>27</v>
      </c>
      <c r="H49" s="21">
        <v>120000</v>
      </c>
      <c r="I49" s="1976"/>
      <c r="J49" s="1906"/>
      <c r="K49" s="1957"/>
      <c r="L49" s="2113"/>
      <c r="M49" s="1954"/>
      <c r="N49" s="2064"/>
      <c r="O49" s="2135"/>
      <c r="P49" s="2078"/>
      <c r="Q49" s="2078"/>
      <c r="R49" s="583"/>
      <c r="S49" s="1942"/>
      <c r="T49" s="1939"/>
    </row>
    <row r="50" spans="1:20" ht="11.25" customHeight="1">
      <c r="A50" s="1910"/>
      <c r="B50" s="1913"/>
      <c r="C50" s="1909"/>
      <c r="D50" s="1894"/>
      <c r="E50" s="1897"/>
      <c r="F50" s="1909"/>
      <c r="G50" s="7" t="s">
        <v>173</v>
      </c>
      <c r="H50" s="21">
        <v>20000</v>
      </c>
      <c r="I50" s="1976"/>
      <c r="J50" s="1906"/>
      <c r="K50" s="1957"/>
      <c r="L50" s="2113"/>
      <c r="M50" s="1954"/>
      <c r="N50" s="2064"/>
      <c r="O50" s="2135"/>
      <c r="P50" s="2078"/>
      <c r="Q50" s="2078"/>
      <c r="R50" s="583"/>
      <c r="S50" s="1942"/>
      <c r="T50" s="1939"/>
    </row>
    <row r="51" spans="1:20" ht="11.25" customHeight="1">
      <c r="A51" s="1911"/>
      <c r="B51" s="1914"/>
      <c r="C51" s="1909"/>
      <c r="D51" s="1895"/>
      <c r="E51" s="1898"/>
      <c r="F51" s="1915"/>
      <c r="G51" s="10" t="s">
        <v>130</v>
      </c>
      <c r="H51" s="78">
        <v>20000</v>
      </c>
      <c r="I51" s="1977"/>
      <c r="J51" s="1907"/>
      <c r="K51" s="1958"/>
      <c r="L51" s="2114"/>
      <c r="M51" s="1955"/>
      <c r="N51" s="2065"/>
      <c r="O51" s="2136"/>
      <c r="P51" s="2079"/>
      <c r="Q51" s="2079"/>
      <c r="R51" s="1147"/>
      <c r="S51" s="1943"/>
      <c r="T51" s="1940"/>
    </row>
    <row r="52" spans="1:20" ht="11.25" customHeight="1">
      <c r="A52" s="1910" t="s">
        <v>26</v>
      </c>
      <c r="B52" s="1912" t="s">
        <v>953</v>
      </c>
      <c r="C52" s="1908" t="s">
        <v>12</v>
      </c>
      <c r="D52" s="1893" t="s">
        <v>955</v>
      </c>
      <c r="E52" s="1896" t="s">
        <v>571</v>
      </c>
      <c r="F52" s="1908" t="s">
        <v>954</v>
      </c>
      <c r="G52" s="12" t="s">
        <v>535</v>
      </c>
      <c r="H52" s="76">
        <v>11000</v>
      </c>
      <c r="I52" s="1975">
        <f>SUM(J52:N55)</f>
        <v>193000</v>
      </c>
      <c r="J52" s="2053">
        <v>133000</v>
      </c>
      <c r="K52" s="1956"/>
      <c r="L52" s="2112"/>
      <c r="M52" s="1953">
        <v>10000</v>
      </c>
      <c r="N52" s="2063">
        <v>50000</v>
      </c>
      <c r="O52" s="2134"/>
      <c r="P52" s="2077"/>
      <c r="Q52" s="2077"/>
      <c r="R52" s="1146"/>
      <c r="S52" s="1941"/>
      <c r="T52" s="1938"/>
    </row>
    <row r="53" spans="1:20" ht="11.25" customHeight="1">
      <c r="A53" s="1910"/>
      <c r="B53" s="1913"/>
      <c r="C53" s="1909"/>
      <c r="D53" s="1894"/>
      <c r="E53" s="1897"/>
      <c r="F53" s="1909"/>
      <c r="G53" s="7" t="s">
        <v>957</v>
      </c>
      <c r="H53" s="21">
        <v>87500</v>
      </c>
      <c r="I53" s="1976"/>
      <c r="J53" s="2054"/>
      <c r="K53" s="1957"/>
      <c r="L53" s="2113"/>
      <c r="M53" s="1954"/>
      <c r="N53" s="2064"/>
      <c r="O53" s="2135"/>
      <c r="P53" s="2078"/>
      <c r="Q53" s="2078"/>
      <c r="R53" s="583"/>
      <c r="S53" s="1942"/>
      <c r="T53" s="1939"/>
    </row>
    <row r="54" spans="1:20" ht="11.25" customHeight="1">
      <c r="A54" s="1910"/>
      <c r="B54" s="1913"/>
      <c r="C54" s="1909"/>
      <c r="D54" s="1894"/>
      <c r="E54" s="1897"/>
      <c r="F54" s="1909"/>
      <c r="G54" s="7" t="s">
        <v>956</v>
      </c>
      <c r="H54" s="21">
        <v>82500</v>
      </c>
      <c r="I54" s="1976"/>
      <c r="J54" s="2054"/>
      <c r="K54" s="1957"/>
      <c r="L54" s="2113"/>
      <c r="M54" s="1954"/>
      <c r="N54" s="2064"/>
      <c r="O54" s="2135"/>
      <c r="P54" s="2078"/>
      <c r="Q54" s="2078"/>
      <c r="R54" s="583"/>
      <c r="S54" s="1942"/>
      <c r="T54" s="1939"/>
    </row>
    <row r="55" spans="1:20" ht="11.25" customHeight="1">
      <c r="A55" s="1911"/>
      <c r="B55" s="1914"/>
      <c r="C55" s="1915"/>
      <c r="D55" s="1895"/>
      <c r="E55" s="1898"/>
      <c r="F55" s="1915"/>
      <c r="G55" s="10" t="s">
        <v>536</v>
      </c>
      <c r="H55" s="78">
        <v>12000</v>
      </c>
      <c r="I55" s="1977"/>
      <c r="J55" s="2055"/>
      <c r="K55" s="1958"/>
      <c r="L55" s="2114"/>
      <c r="M55" s="1955"/>
      <c r="N55" s="2065"/>
      <c r="O55" s="2136"/>
      <c r="P55" s="2079"/>
      <c r="Q55" s="2079"/>
      <c r="R55" s="1147"/>
      <c r="S55" s="1943"/>
      <c r="T55" s="1940"/>
    </row>
    <row r="56" spans="1:20" ht="11.25" customHeight="1">
      <c r="A56" s="1910" t="s">
        <v>29</v>
      </c>
      <c r="B56" s="1912" t="s">
        <v>1124</v>
      </c>
      <c r="C56" s="1908" t="s">
        <v>12</v>
      </c>
      <c r="D56" s="2026" t="s">
        <v>958</v>
      </c>
      <c r="E56" s="1896" t="s">
        <v>537</v>
      </c>
      <c r="F56" s="1908" t="s">
        <v>13</v>
      </c>
      <c r="G56" s="7" t="s">
        <v>14</v>
      </c>
      <c r="H56" s="8">
        <v>115000</v>
      </c>
      <c r="I56" s="1966">
        <f>SUM(J56:N59)</f>
        <v>310000</v>
      </c>
      <c r="J56" s="2053">
        <v>150000</v>
      </c>
      <c r="K56" s="345"/>
      <c r="L56" s="1165"/>
      <c r="M56" s="1953">
        <v>160000</v>
      </c>
      <c r="N56" s="2030"/>
      <c r="O56" s="2050"/>
      <c r="P56" s="1959"/>
      <c r="Q56" s="567"/>
      <c r="R56" s="567"/>
      <c r="S56" s="1941"/>
      <c r="T56" s="1938"/>
    </row>
    <row r="57" spans="1:20" ht="11.25" customHeight="1">
      <c r="A57" s="1910"/>
      <c r="B57" s="1913"/>
      <c r="C57" s="1909"/>
      <c r="D57" s="2027"/>
      <c r="E57" s="1897"/>
      <c r="F57" s="1909"/>
      <c r="G57" s="7" t="s">
        <v>58</v>
      </c>
      <c r="H57" s="8">
        <v>110000</v>
      </c>
      <c r="I57" s="1967"/>
      <c r="J57" s="2054"/>
      <c r="K57" s="346"/>
      <c r="L57" s="1166"/>
      <c r="M57" s="1954"/>
      <c r="N57" s="2031"/>
      <c r="O57" s="2051"/>
      <c r="P57" s="1960"/>
      <c r="Q57" s="568"/>
      <c r="R57" s="568"/>
      <c r="S57" s="1942"/>
      <c r="T57" s="1939"/>
    </row>
    <row r="58" spans="1:20" ht="11.25" customHeight="1">
      <c r="A58" s="1910"/>
      <c r="B58" s="1913"/>
      <c r="C58" s="1909"/>
      <c r="D58" s="2027"/>
      <c r="E58" s="1897"/>
      <c r="F58" s="1909"/>
      <c r="G58" s="7" t="s">
        <v>1123</v>
      </c>
      <c r="H58" s="8">
        <v>85000</v>
      </c>
      <c r="I58" s="1967"/>
      <c r="J58" s="2054"/>
      <c r="K58" s="346"/>
      <c r="L58" s="1166"/>
      <c r="M58" s="1954"/>
      <c r="N58" s="2031"/>
      <c r="O58" s="2051"/>
      <c r="P58" s="1960"/>
      <c r="Q58" s="568"/>
      <c r="R58" s="568"/>
      <c r="S58" s="1942"/>
      <c r="T58" s="1939"/>
    </row>
    <row r="59" spans="1:20" ht="11.25" customHeight="1">
      <c r="A59" s="1911"/>
      <c r="B59" s="1914"/>
      <c r="C59" s="1915"/>
      <c r="D59" s="2028"/>
      <c r="E59" s="1898"/>
      <c r="F59" s="1915"/>
      <c r="G59" s="10" t="s">
        <v>129</v>
      </c>
      <c r="H59" s="11">
        <v>0</v>
      </c>
      <c r="I59" s="1968"/>
      <c r="J59" s="2055"/>
      <c r="K59" s="347"/>
      <c r="L59" s="1167"/>
      <c r="M59" s="1955"/>
      <c r="N59" s="2032"/>
      <c r="O59" s="2052"/>
      <c r="P59" s="1961"/>
      <c r="Q59" s="569"/>
      <c r="R59" s="569"/>
      <c r="S59" s="1943"/>
      <c r="T59" s="1940"/>
    </row>
    <row r="60" spans="1:20" ht="11.25" customHeight="1">
      <c r="A60" s="1910" t="s">
        <v>30</v>
      </c>
      <c r="B60" s="1912" t="s">
        <v>968</v>
      </c>
      <c r="C60" s="1896" t="s">
        <v>12</v>
      </c>
      <c r="D60" s="1972" t="s">
        <v>969</v>
      </c>
      <c r="E60" s="1896" t="s">
        <v>572</v>
      </c>
      <c r="F60" s="1908" t="s">
        <v>970</v>
      </c>
      <c r="G60" s="7" t="s">
        <v>971</v>
      </c>
      <c r="H60" s="13">
        <v>85000</v>
      </c>
      <c r="I60" s="1962">
        <f>SUM(J60:N63)</f>
        <v>190000</v>
      </c>
      <c r="J60" s="2053">
        <v>130000</v>
      </c>
      <c r="K60" s="1956"/>
      <c r="L60" s="2112"/>
      <c r="M60" s="1953">
        <v>60000</v>
      </c>
      <c r="N60" s="2030"/>
      <c r="O60" s="2050"/>
      <c r="P60" s="1959"/>
      <c r="Q60" s="567"/>
      <c r="R60" s="567"/>
      <c r="S60" s="1941"/>
      <c r="T60" s="1938"/>
    </row>
    <row r="61" spans="1:20" ht="11.25" customHeight="1">
      <c r="A61" s="1910"/>
      <c r="B61" s="1913"/>
      <c r="C61" s="1897"/>
      <c r="D61" s="1973"/>
      <c r="E61" s="1897"/>
      <c r="F61" s="1909"/>
      <c r="G61" s="7" t="s">
        <v>972</v>
      </c>
      <c r="H61" s="8">
        <v>23000</v>
      </c>
      <c r="I61" s="1963"/>
      <c r="J61" s="2054"/>
      <c r="K61" s="1957"/>
      <c r="L61" s="2113"/>
      <c r="M61" s="1954"/>
      <c r="N61" s="2031"/>
      <c r="O61" s="2051"/>
      <c r="P61" s="1960"/>
      <c r="Q61" s="568"/>
      <c r="R61" s="568"/>
      <c r="S61" s="1942"/>
      <c r="T61" s="1939"/>
    </row>
    <row r="62" spans="1:20" ht="11.25" customHeight="1">
      <c r="A62" s="1910"/>
      <c r="B62" s="1913"/>
      <c r="C62" s="1897"/>
      <c r="D62" s="1973"/>
      <c r="E62" s="1897"/>
      <c r="F62" s="1909"/>
      <c r="G62" s="7" t="s">
        <v>299</v>
      </c>
      <c r="H62" s="8">
        <v>55000</v>
      </c>
      <c r="I62" s="1963"/>
      <c r="J62" s="2054"/>
      <c r="K62" s="1957"/>
      <c r="L62" s="2113"/>
      <c r="M62" s="1954"/>
      <c r="N62" s="2031"/>
      <c r="O62" s="2051"/>
      <c r="P62" s="1960"/>
      <c r="Q62" s="568"/>
      <c r="R62" s="568"/>
      <c r="S62" s="1942"/>
      <c r="T62" s="1939"/>
    </row>
    <row r="63" spans="1:20" ht="11.25" customHeight="1">
      <c r="A63" s="1911"/>
      <c r="B63" s="1914"/>
      <c r="C63" s="1898"/>
      <c r="D63" s="1974"/>
      <c r="E63" s="1898"/>
      <c r="F63" s="1915"/>
      <c r="G63" s="10" t="s">
        <v>129</v>
      </c>
      <c r="H63" s="11">
        <v>27000</v>
      </c>
      <c r="I63" s="1964"/>
      <c r="J63" s="2055"/>
      <c r="K63" s="1958"/>
      <c r="L63" s="2114"/>
      <c r="M63" s="1955"/>
      <c r="N63" s="2032"/>
      <c r="O63" s="2052"/>
      <c r="P63" s="1961"/>
      <c r="Q63" s="569"/>
      <c r="R63" s="569"/>
      <c r="S63" s="1943"/>
      <c r="T63" s="1940"/>
    </row>
    <row r="64" spans="1:20" ht="11.25" customHeight="1">
      <c r="A64" s="1910" t="s">
        <v>32</v>
      </c>
      <c r="B64" s="1969" t="s">
        <v>979</v>
      </c>
      <c r="C64" s="1896" t="s">
        <v>12</v>
      </c>
      <c r="D64" s="2143" t="s">
        <v>1135</v>
      </c>
      <c r="E64" s="1896" t="s">
        <v>1127</v>
      </c>
      <c r="F64" s="1896" t="s">
        <v>634</v>
      </c>
      <c r="G64" s="743" t="s">
        <v>117</v>
      </c>
      <c r="H64" s="744">
        <v>44000</v>
      </c>
      <c r="I64" s="2006">
        <f>SUM(J64:N67)</f>
        <v>187000</v>
      </c>
      <c r="J64" s="2033">
        <v>130000</v>
      </c>
      <c r="K64" s="719"/>
      <c r="L64" s="722"/>
      <c r="M64" s="1926">
        <v>37000</v>
      </c>
      <c r="N64" s="1950">
        <v>20000</v>
      </c>
      <c r="O64" s="2050"/>
      <c r="P64" s="1959"/>
      <c r="Q64" s="567"/>
      <c r="R64" s="567"/>
      <c r="S64" s="1941"/>
      <c r="T64" s="1938"/>
    </row>
    <row r="65" spans="1:20" ht="11.25" customHeight="1">
      <c r="A65" s="1910"/>
      <c r="B65" s="1970"/>
      <c r="C65" s="1897"/>
      <c r="D65" s="2144"/>
      <c r="E65" s="1897"/>
      <c r="F65" s="1897"/>
      <c r="G65" s="743" t="s">
        <v>600</v>
      </c>
      <c r="H65" s="746">
        <v>60000</v>
      </c>
      <c r="I65" s="2007"/>
      <c r="J65" s="2146"/>
      <c r="K65" s="720"/>
      <c r="L65" s="747"/>
      <c r="M65" s="1927"/>
      <c r="N65" s="1951"/>
      <c r="O65" s="2051"/>
      <c r="P65" s="1960"/>
      <c r="Q65" s="568"/>
      <c r="R65" s="568"/>
      <c r="S65" s="1942"/>
      <c r="T65" s="1939"/>
    </row>
    <row r="66" spans="1:20" ht="11.25" customHeight="1">
      <c r="A66" s="1910"/>
      <c r="B66" s="1970"/>
      <c r="C66" s="1897"/>
      <c r="D66" s="2144"/>
      <c r="E66" s="1897"/>
      <c r="F66" s="1897"/>
      <c r="G66" s="187" t="s">
        <v>299</v>
      </c>
      <c r="H66" s="746">
        <v>24000</v>
      </c>
      <c r="I66" s="2007"/>
      <c r="J66" s="2146"/>
      <c r="K66" s="720"/>
      <c r="L66" s="747"/>
      <c r="M66" s="1927"/>
      <c r="N66" s="1951"/>
      <c r="O66" s="2051"/>
      <c r="P66" s="1960"/>
      <c r="Q66" s="568"/>
      <c r="R66" s="568"/>
      <c r="S66" s="1942"/>
      <c r="T66" s="1939"/>
    </row>
    <row r="67" spans="1:20" ht="11.25" customHeight="1">
      <c r="A67" s="1911"/>
      <c r="B67" s="1971"/>
      <c r="C67" s="1898"/>
      <c r="D67" s="2145"/>
      <c r="E67" s="1898"/>
      <c r="F67" s="1898"/>
      <c r="G67" s="749" t="s">
        <v>88</v>
      </c>
      <c r="H67" s="750">
        <v>58000</v>
      </c>
      <c r="I67" s="2008"/>
      <c r="J67" s="2147"/>
      <c r="K67" s="721"/>
      <c r="L67" s="723"/>
      <c r="M67" s="1928"/>
      <c r="N67" s="1952"/>
      <c r="O67" s="2052"/>
      <c r="P67" s="1961"/>
      <c r="Q67" s="569"/>
      <c r="R67" s="569"/>
      <c r="S67" s="1943"/>
      <c r="T67" s="1940"/>
    </row>
    <row r="68" spans="1:20" ht="11.25" customHeight="1">
      <c r="A68" s="1910" t="s">
        <v>42</v>
      </c>
      <c r="B68" s="1912" t="s">
        <v>959</v>
      </c>
      <c r="C68" s="1896" t="s">
        <v>18</v>
      </c>
      <c r="D68" s="1972" t="s">
        <v>961</v>
      </c>
      <c r="E68" s="1896" t="s">
        <v>575</v>
      </c>
      <c r="F68" s="1908" t="s">
        <v>960</v>
      </c>
      <c r="G68" s="7" t="s">
        <v>574</v>
      </c>
      <c r="H68" s="13">
        <v>50000</v>
      </c>
      <c r="I68" s="1962">
        <f>SUM(J68:N71)</f>
        <v>83000</v>
      </c>
      <c r="J68" s="2053">
        <v>58000</v>
      </c>
      <c r="K68" s="1956"/>
      <c r="L68" s="2112"/>
      <c r="M68" s="1953">
        <v>25000</v>
      </c>
      <c r="N68" s="2030"/>
      <c r="O68" s="2050"/>
      <c r="P68" s="1959"/>
      <c r="Q68" s="567"/>
      <c r="R68" s="567"/>
      <c r="S68" s="1941"/>
      <c r="T68" s="1938"/>
    </row>
    <row r="69" spans="1:20" ht="11.25" customHeight="1">
      <c r="A69" s="1910"/>
      <c r="B69" s="1913"/>
      <c r="C69" s="1897"/>
      <c r="D69" s="1973"/>
      <c r="E69" s="1897"/>
      <c r="F69" s="1909"/>
      <c r="G69" s="7" t="s">
        <v>535</v>
      </c>
      <c r="H69" s="8">
        <v>13000</v>
      </c>
      <c r="I69" s="1963"/>
      <c r="J69" s="2054"/>
      <c r="K69" s="1957"/>
      <c r="L69" s="2113"/>
      <c r="M69" s="1954"/>
      <c r="N69" s="2031"/>
      <c r="O69" s="2051"/>
      <c r="P69" s="1960"/>
      <c r="Q69" s="568"/>
      <c r="R69" s="568"/>
      <c r="S69" s="1942"/>
      <c r="T69" s="1939"/>
    </row>
    <row r="70" spans="1:20" ht="11.25" customHeight="1">
      <c r="A70" s="1910"/>
      <c r="B70" s="1913"/>
      <c r="C70" s="1897"/>
      <c r="D70" s="1973"/>
      <c r="E70" s="1897"/>
      <c r="F70" s="1909"/>
      <c r="G70" s="7" t="s">
        <v>962</v>
      </c>
      <c r="H70" s="8">
        <v>10000</v>
      </c>
      <c r="I70" s="1963"/>
      <c r="J70" s="2054"/>
      <c r="K70" s="1957"/>
      <c r="L70" s="2113"/>
      <c r="M70" s="1954"/>
      <c r="N70" s="2031"/>
      <c r="O70" s="2051"/>
      <c r="P70" s="1960"/>
      <c r="Q70" s="568"/>
      <c r="R70" s="568"/>
      <c r="S70" s="1942"/>
      <c r="T70" s="1939"/>
    </row>
    <row r="71" spans="1:20" ht="11.25" customHeight="1">
      <c r="A71" s="1911"/>
      <c r="B71" s="1914"/>
      <c r="C71" s="1898"/>
      <c r="D71" s="1974"/>
      <c r="E71" s="1898"/>
      <c r="F71" s="1915"/>
      <c r="G71" s="10" t="s">
        <v>536</v>
      </c>
      <c r="H71" s="11">
        <v>10000</v>
      </c>
      <c r="I71" s="1964"/>
      <c r="J71" s="2055"/>
      <c r="K71" s="1958"/>
      <c r="L71" s="2114"/>
      <c r="M71" s="1955"/>
      <c r="N71" s="2032"/>
      <c r="O71" s="2052"/>
      <c r="P71" s="1961"/>
      <c r="Q71" s="569"/>
      <c r="R71" s="569"/>
      <c r="S71" s="1943"/>
      <c r="T71" s="1940"/>
    </row>
    <row r="72" spans="1:20" ht="11.25" customHeight="1">
      <c r="A72" s="1910" t="s">
        <v>43</v>
      </c>
      <c r="B72" s="1912" t="s">
        <v>963</v>
      </c>
      <c r="C72" s="1896" t="s">
        <v>18</v>
      </c>
      <c r="D72" s="1972" t="s">
        <v>964</v>
      </c>
      <c r="E72" s="1896" t="s">
        <v>575</v>
      </c>
      <c r="F72" s="1908" t="s">
        <v>960</v>
      </c>
      <c r="G72" s="7" t="s">
        <v>574</v>
      </c>
      <c r="H72" s="13">
        <v>56000</v>
      </c>
      <c r="I72" s="1962">
        <f>SUM(J72:N75)</f>
        <v>120000</v>
      </c>
      <c r="J72" s="2053">
        <v>84000</v>
      </c>
      <c r="K72" s="1956"/>
      <c r="L72" s="2112"/>
      <c r="M72" s="1953">
        <v>36000</v>
      </c>
      <c r="N72" s="2030"/>
      <c r="O72" s="2050"/>
      <c r="P72" s="1959"/>
      <c r="Q72" s="567"/>
      <c r="R72" s="567"/>
      <c r="S72" s="1941"/>
      <c r="T72" s="1938"/>
    </row>
    <row r="73" spans="1:20" ht="11.25" customHeight="1">
      <c r="A73" s="1910"/>
      <c r="B73" s="1913"/>
      <c r="C73" s="1897"/>
      <c r="D73" s="1973"/>
      <c r="E73" s="1897"/>
      <c r="F73" s="1909"/>
      <c r="G73" s="7" t="s">
        <v>535</v>
      </c>
      <c r="H73" s="8">
        <v>24000</v>
      </c>
      <c r="I73" s="1963"/>
      <c r="J73" s="2054"/>
      <c r="K73" s="1957"/>
      <c r="L73" s="2113"/>
      <c r="M73" s="1954"/>
      <c r="N73" s="2031"/>
      <c r="O73" s="2051"/>
      <c r="P73" s="1960"/>
      <c r="Q73" s="568"/>
      <c r="R73" s="568"/>
      <c r="S73" s="1942"/>
      <c r="T73" s="1939"/>
    </row>
    <row r="74" spans="1:20" ht="11.25" customHeight="1">
      <c r="A74" s="1910"/>
      <c r="B74" s="1913"/>
      <c r="C74" s="1897"/>
      <c r="D74" s="1973"/>
      <c r="E74" s="1897"/>
      <c r="F74" s="1909"/>
      <c r="G74" s="7" t="s">
        <v>962</v>
      </c>
      <c r="H74" s="8">
        <v>18000</v>
      </c>
      <c r="I74" s="1963"/>
      <c r="J74" s="2054"/>
      <c r="K74" s="1957"/>
      <c r="L74" s="2113"/>
      <c r="M74" s="1954"/>
      <c r="N74" s="2031"/>
      <c r="O74" s="2051"/>
      <c r="P74" s="1960"/>
      <c r="Q74" s="568"/>
      <c r="R74" s="568"/>
      <c r="S74" s="1942"/>
      <c r="T74" s="1939"/>
    </row>
    <row r="75" spans="1:20" ht="11.25" customHeight="1">
      <c r="A75" s="1911"/>
      <c r="B75" s="1914"/>
      <c r="C75" s="1898"/>
      <c r="D75" s="1974"/>
      <c r="E75" s="1898"/>
      <c r="F75" s="1915"/>
      <c r="G75" s="10" t="s">
        <v>536</v>
      </c>
      <c r="H75" s="11">
        <v>22000</v>
      </c>
      <c r="I75" s="1964"/>
      <c r="J75" s="2055"/>
      <c r="K75" s="1958"/>
      <c r="L75" s="2114"/>
      <c r="M75" s="1955"/>
      <c r="N75" s="2032"/>
      <c r="O75" s="2052"/>
      <c r="P75" s="1961"/>
      <c r="Q75" s="569"/>
      <c r="R75" s="569"/>
      <c r="S75" s="1943"/>
      <c r="T75" s="1940"/>
    </row>
    <row r="76" spans="1:20" ht="11.25" customHeight="1">
      <c r="A76" s="1910" t="s">
        <v>44</v>
      </c>
      <c r="B76" s="1912" t="s">
        <v>965</v>
      </c>
      <c r="C76" s="1896" t="s">
        <v>18</v>
      </c>
      <c r="D76" s="1972" t="s">
        <v>966</v>
      </c>
      <c r="E76" s="1896" t="s">
        <v>575</v>
      </c>
      <c r="F76" s="1908" t="s">
        <v>967</v>
      </c>
      <c r="G76" s="7" t="s">
        <v>574</v>
      </c>
      <c r="H76" s="13">
        <v>60500</v>
      </c>
      <c r="I76" s="1962">
        <f>SUM(J76:N79)</f>
        <v>125000</v>
      </c>
      <c r="J76" s="2053">
        <v>87500</v>
      </c>
      <c r="K76" s="1956"/>
      <c r="L76" s="2112"/>
      <c r="M76" s="1953">
        <v>37500</v>
      </c>
      <c r="N76" s="2030"/>
      <c r="O76" s="2050"/>
      <c r="P76" s="1959"/>
      <c r="Q76" s="567"/>
      <c r="R76" s="567"/>
      <c r="S76" s="1941"/>
      <c r="T76" s="1938"/>
    </row>
    <row r="77" spans="1:20" ht="11.25" customHeight="1">
      <c r="A77" s="1910"/>
      <c r="B77" s="1913"/>
      <c r="C77" s="1897"/>
      <c r="D77" s="1973"/>
      <c r="E77" s="1897"/>
      <c r="F77" s="1909"/>
      <c r="G77" s="7" t="s">
        <v>535</v>
      </c>
      <c r="H77" s="8">
        <v>25000</v>
      </c>
      <c r="I77" s="1963"/>
      <c r="J77" s="2054"/>
      <c r="K77" s="1957"/>
      <c r="L77" s="2113"/>
      <c r="M77" s="1954"/>
      <c r="N77" s="2031"/>
      <c r="O77" s="2051"/>
      <c r="P77" s="1960"/>
      <c r="Q77" s="568"/>
      <c r="R77" s="568"/>
      <c r="S77" s="1942"/>
      <c r="T77" s="1939"/>
    </row>
    <row r="78" spans="1:20" ht="11.25" customHeight="1">
      <c r="A78" s="1910"/>
      <c r="B78" s="1913"/>
      <c r="C78" s="1897"/>
      <c r="D78" s="1973"/>
      <c r="E78" s="1897"/>
      <c r="F78" s="1909"/>
      <c r="G78" s="7" t="s">
        <v>962</v>
      </c>
      <c r="H78" s="8">
        <v>22000</v>
      </c>
      <c r="I78" s="1963"/>
      <c r="J78" s="2054"/>
      <c r="K78" s="1957"/>
      <c r="L78" s="2113"/>
      <c r="M78" s="1954"/>
      <c r="N78" s="2031"/>
      <c r="O78" s="2051"/>
      <c r="P78" s="1960"/>
      <c r="Q78" s="568"/>
      <c r="R78" s="568"/>
      <c r="S78" s="1942"/>
      <c r="T78" s="1939"/>
    </row>
    <row r="79" spans="1:20" ht="11.25" customHeight="1">
      <c r="A79" s="1911"/>
      <c r="B79" s="1914"/>
      <c r="C79" s="1898"/>
      <c r="D79" s="1974"/>
      <c r="E79" s="1898"/>
      <c r="F79" s="1915"/>
      <c r="G79" s="10" t="s">
        <v>536</v>
      </c>
      <c r="H79" s="11">
        <v>19500</v>
      </c>
      <c r="I79" s="1964"/>
      <c r="J79" s="2055"/>
      <c r="K79" s="1958"/>
      <c r="L79" s="2114"/>
      <c r="M79" s="1955"/>
      <c r="N79" s="2032"/>
      <c r="O79" s="2052"/>
      <c r="P79" s="1961"/>
      <c r="Q79" s="569"/>
      <c r="R79" s="569"/>
      <c r="S79" s="1943"/>
      <c r="T79" s="1940"/>
    </row>
    <row r="80" spans="1:20" ht="11.25" customHeight="1">
      <c r="A80" s="2011" t="s">
        <v>45</v>
      </c>
      <c r="B80" s="1969" t="s">
        <v>411</v>
      </c>
      <c r="C80" s="1908" t="s">
        <v>12</v>
      </c>
      <c r="D80" s="1893" t="s">
        <v>150</v>
      </c>
      <c r="E80" s="1896" t="s">
        <v>576</v>
      </c>
      <c r="F80" s="1908" t="s">
        <v>85</v>
      </c>
      <c r="G80" s="7" t="s">
        <v>146</v>
      </c>
      <c r="H80" s="76">
        <v>10000</v>
      </c>
      <c r="I80" s="1966">
        <f>SUM(J80:N82)</f>
        <v>20000</v>
      </c>
      <c r="J80" s="2033"/>
      <c r="K80" s="344"/>
      <c r="L80" s="1165"/>
      <c r="M80" s="1953">
        <v>20000</v>
      </c>
      <c r="N80" s="2030"/>
      <c r="O80" s="2050"/>
      <c r="P80" s="1985"/>
      <c r="Q80" s="517"/>
      <c r="R80" s="517"/>
      <c r="S80" s="1941"/>
      <c r="T80" s="1938"/>
    </row>
    <row r="81" spans="1:20" ht="11.25" customHeight="1">
      <c r="A81" s="1910"/>
      <c r="B81" s="1970"/>
      <c r="C81" s="1909"/>
      <c r="D81" s="1894"/>
      <c r="E81" s="1897"/>
      <c r="F81" s="1965"/>
      <c r="G81" s="7" t="s">
        <v>412</v>
      </c>
      <c r="H81" s="91">
        <v>0</v>
      </c>
      <c r="I81" s="1967"/>
      <c r="J81" s="2034"/>
      <c r="K81" s="346"/>
      <c r="L81" s="1166"/>
      <c r="M81" s="1954"/>
      <c r="N81" s="2031"/>
      <c r="O81" s="2051"/>
      <c r="P81" s="1960"/>
      <c r="Q81" s="568"/>
      <c r="R81" s="568"/>
      <c r="S81" s="1942"/>
      <c r="T81" s="1939"/>
    </row>
    <row r="82" spans="1:20" ht="11.25" customHeight="1">
      <c r="A82" s="1911"/>
      <c r="B82" s="1971"/>
      <c r="C82" s="1915"/>
      <c r="D82" s="1895"/>
      <c r="E82" s="1898"/>
      <c r="F82" s="1915"/>
      <c r="G82" s="10" t="s">
        <v>129</v>
      </c>
      <c r="H82" s="11">
        <v>10000</v>
      </c>
      <c r="I82" s="1968"/>
      <c r="J82" s="2035"/>
      <c r="K82" s="347"/>
      <c r="L82" s="1167"/>
      <c r="M82" s="1955"/>
      <c r="N82" s="2032"/>
      <c r="O82" s="2052"/>
      <c r="P82" s="1961"/>
      <c r="Q82" s="569"/>
      <c r="R82" s="569"/>
      <c r="S82" s="1943"/>
      <c r="T82" s="1940"/>
    </row>
    <row r="83" spans="1:20" ht="10.5" customHeight="1">
      <c r="A83" s="2011"/>
      <c r="B83" s="2013" t="s">
        <v>110</v>
      </c>
      <c r="C83" s="185"/>
      <c r="D83" s="1893"/>
      <c r="E83" s="1896"/>
      <c r="F83" s="1908"/>
      <c r="G83" s="12"/>
      <c r="H83" s="14"/>
      <c r="I83" s="1966">
        <f>SUM(J83:N85)</f>
        <v>64500</v>
      </c>
      <c r="J83" s="2045"/>
      <c r="K83" s="348"/>
      <c r="L83" s="1171"/>
      <c r="M83" s="2058">
        <v>64500</v>
      </c>
      <c r="N83" s="2030"/>
      <c r="O83" s="2050"/>
      <c r="P83" s="1999"/>
      <c r="Q83" s="570"/>
      <c r="R83" s="570"/>
      <c r="S83" s="2109"/>
      <c r="T83" s="1938"/>
    </row>
    <row r="84" spans="1:20" ht="10.5" customHeight="1">
      <c r="A84" s="1910"/>
      <c r="B84" s="2014"/>
      <c r="C84" s="342"/>
      <c r="D84" s="1894"/>
      <c r="E84" s="1897"/>
      <c r="F84" s="1909"/>
      <c r="G84" s="7"/>
      <c r="H84" s="9"/>
      <c r="I84" s="1967"/>
      <c r="J84" s="2046"/>
      <c r="K84" s="349"/>
      <c r="L84" s="1172"/>
      <c r="M84" s="2059"/>
      <c r="N84" s="2031"/>
      <c r="O84" s="2051"/>
      <c r="P84" s="2000"/>
      <c r="Q84" s="571"/>
      <c r="R84" s="571"/>
      <c r="S84" s="2110"/>
      <c r="T84" s="1939"/>
    </row>
    <row r="85" spans="1:20" ht="10.5" customHeight="1" thickBot="1">
      <c r="A85" s="2012"/>
      <c r="B85" s="2015"/>
      <c r="C85" s="186"/>
      <c r="D85" s="2018"/>
      <c r="E85" s="1996"/>
      <c r="F85" s="2005"/>
      <c r="G85" s="97"/>
      <c r="H85" s="98"/>
      <c r="I85" s="2023"/>
      <c r="J85" s="2047"/>
      <c r="K85" s="350"/>
      <c r="L85" s="1173"/>
      <c r="M85" s="2060"/>
      <c r="N85" s="2042"/>
      <c r="O85" s="2108"/>
      <c r="P85" s="2001"/>
      <c r="Q85" s="572"/>
      <c r="R85" s="572"/>
      <c r="S85" s="2111"/>
      <c r="T85" s="2029"/>
    </row>
    <row r="86" spans="1:20" ht="11.25" customHeight="1" thickTop="1">
      <c r="A86" s="2009"/>
      <c r="B86" s="2016" t="s">
        <v>9</v>
      </c>
      <c r="C86" s="140"/>
      <c r="D86" s="1994"/>
      <c r="E86" s="1994"/>
      <c r="F86" s="1994"/>
      <c r="G86" s="1994"/>
      <c r="H86" s="2021"/>
      <c r="I86" s="2024">
        <f>SUM(J86:N87)</f>
        <v>2322500</v>
      </c>
      <c r="J86" s="2019">
        <f>SUM(J6:J85)</f>
        <v>772500</v>
      </c>
      <c r="K86" s="2036">
        <f>SUM(K6:K85)</f>
        <v>50000</v>
      </c>
      <c r="L86" s="2043">
        <f>SUM(L6:L85)</f>
        <v>0</v>
      </c>
      <c r="M86" s="2038">
        <f>SUM(M6:M85)</f>
        <v>1000000</v>
      </c>
      <c r="N86" s="2040">
        <f>SUM(N6:N85)</f>
        <v>500000</v>
      </c>
      <c r="O86" s="2061">
        <f>SUM(P86:T87)</f>
        <v>0</v>
      </c>
      <c r="P86" s="1997">
        <f>SUM(P6:P85)</f>
        <v>0</v>
      </c>
      <c r="Q86" s="2115">
        <f>SUM(Q6:Q85)</f>
        <v>0</v>
      </c>
      <c r="R86" s="1168"/>
      <c r="S86" s="1992">
        <f>SUM(S6:S85)</f>
        <v>0</v>
      </c>
      <c r="T86" s="2056">
        <f>SUM(T6:T85)</f>
        <v>0</v>
      </c>
    </row>
    <row r="87" spans="1:20" ht="10.5" customHeight="1" thickBot="1">
      <c r="A87" s="2010"/>
      <c r="B87" s="2017"/>
      <c r="C87" s="141"/>
      <c r="D87" s="1995"/>
      <c r="E87" s="1995"/>
      <c r="F87" s="1995"/>
      <c r="G87" s="1995"/>
      <c r="H87" s="2022"/>
      <c r="I87" s="2025"/>
      <c r="J87" s="2020"/>
      <c r="K87" s="2037"/>
      <c r="L87" s="2044"/>
      <c r="M87" s="2039"/>
      <c r="N87" s="2041"/>
      <c r="O87" s="2062"/>
      <c r="P87" s="1998"/>
      <c r="Q87" s="2116"/>
      <c r="R87" s="1148"/>
      <c r="S87" s="1993"/>
      <c r="T87" s="2057"/>
    </row>
    <row r="88" spans="10:19" ht="12.75">
      <c r="J88" s="38"/>
      <c r="K88" s="38"/>
      <c r="L88" s="38"/>
      <c r="M88" s="39"/>
      <c r="P88" s="104"/>
      <c r="Q88" s="110"/>
      <c r="R88" s="110"/>
      <c r="S88" s="149"/>
    </row>
  </sheetData>
  <sheetProtection/>
  <mergeCells count="337">
    <mergeCell ref="I9:I11"/>
    <mergeCell ref="J9:J11"/>
    <mergeCell ref="J72:J75"/>
    <mergeCell ref="A9:A11"/>
    <mergeCell ref="B9:B11"/>
    <mergeCell ref="C9:C11"/>
    <mergeCell ref="D9:D11"/>
    <mergeCell ref="E9:E11"/>
    <mergeCell ref="F9:F11"/>
    <mergeCell ref="A64:A67"/>
    <mergeCell ref="P76:P79"/>
    <mergeCell ref="S76:S79"/>
    <mergeCell ref="S72:S75"/>
    <mergeCell ref="L72:L75"/>
    <mergeCell ref="Q52:Q55"/>
    <mergeCell ref="O60:O63"/>
    <mergeCell ref="N72:N75"/>
    <mergeCell ref="O72:O75"/>
    <mergeCell ref="P72:P75"/>
    <mergeCell ref="L12:L15"/>
    <mergeCell ref="L48:L51"/>
    <mergeCell ref="L52:L55"/>
    <mergeCell ref="L60:L63"/>
    <mergeCell ref="M9:M11"/>
    <mergeCell ref="N9:N11"/>
    <mergeCell ref="O9:O11"/>
    <mergeCell ref="P9:P11"/>
    <mergeCell ref="S9:S11"/>
    <mergeCell ref="T9:T11"/>
    <mergeCell ref="J76:J79"/>
    <mergeCell ref="K76:K79"/>
    <mergeCell ref="M76:M79"/>
    <mergeCell ref="N76:N79"/>
    <mergeCell ref="O76:O79"/>
    <mergeCell ref="L76:L79"/>
    <mergeCell ref="I72:I75"/>
    <mergeCell ref="K72:K75"/>
    <mergeCell ref="K68:K71"/>
    <mergeCell ref="A76:A79"/>
    <mergeCell ref="B76:B79"/>
    <mergeCell ref="C76:C79"/>
    <mergeCell ref="D76:D79"/>
    <mergeCell ref="E76:E79"/>
    <mergeCell ref="F76:F79"/>
    <mergeCell ref="I76:I79"/>
    <mergeCell ref="A72:A75"/>
    <mergeCell ref="B72:B75"/>
    <mergeCell ref="C72:C75"/>
    <mergeCell ref="D72:D75"/>
    <mergeCell ref="E72:E75"/>
    <mergeCell ref="F72:F75"/>
    <mergeCell ref="P64:P67"/>
    <mergeCell ref="S64:S67"/>
    <mergeCell ref="C60:C63"/>
    <mergeCell ref="T64:T67"/>
    <mergeCell ref="A68:A71"/>
    <mergeCell ref="B68:B71"/>
    <mergeCell ref="C68:C71"/>
    <mergeCell ref="D68:D71"/>
    <mergeCell ref="E68:E71"/>
    <mergeCell ref="J68:J71"/>
    <mergeCell ref="B64:B67"/>
    <mergeCell ref="C64:C67"/>
    <mergeCell ref="D64:D67"/>
    <mergeCell ref="E64:E67"/>
    <mergeCell ref="J64:J67"/>
    <mergeCell ref="B44:B47"/>
    <mergeCell ref="B60:B63"/>
    <mergeCell ref="J60:J63"/>
    <mergeCell ref="I56:I59"/>
    <mergeCell ref="I60:I63"/>
    <mergeCell ref="B40:B43"/>
    <mergeCell ref="S52:S55"/>
    <mergeCell ref="J48:J51"/>
    <mergeCell ref="B52:B55"/>
    <mergeCell ref="C52:C55"/>
    <mergeCell ref="D52:D55"/>
    <mergeCell ref="E52:E55"/>
    <mergeCell ref="O44:O47"/>
    <mergeCell ref="S40:S43"/>
    <mergeCell ref="C20:C23"/>
    <mergeCell ref="O52:O55"/>
    <mergeCell ref="P52:P55"/>
    <mergeCell ref="J16:J19"/>
    <mergeCell ref="J28:J31"/>
    <mergeCell ref="O40:O43"/>
    <mergeCell ref="F48:F51"/>
    <mergeCell ref="J44:J47"/>
    <mergeCell ref="N40:N43"/>
    <mergeCell ref="D28:D31"/>
    <mergeCell ref="K12:K15"/>
    <mergeCell ref="E20:E23"/>
    <mergeCell ref="O20:O23"/>
    <mergeCell ref="N48:N51"/>
    <mergeCell ref="M48:M51"/>
    <mergeCell ref="M12:M15"/>
    <mergeCell ref="N20:N23"/>
    <mergeCell ref="O48:O51"/>
    <mergeCell ref="E28:E31"/>
    <mergeCell ref="F28:F31"/>
    <mergeCell ref="B12:B15"/>
    <mergeCell ref="C12:C15"/>
    <mergeCell ref="D12:D15"/>
    <mergeCell ref="F16:F19"/>
    <mergeCell ref="C16:C19"/>
    <mergeCell ref="D16:D19"/>
    <mergeCell ref="E12:E15"/>
    <mergeCell ref="F12:F15"/>
    <mergeCell ref="B16:B19"/>
    <mergeCell ref="E16:E19"/>
    <mergeCell ref="A2:B2"/>
    <mergeCell ref="N12:N15"/>
    <mergeCell ref="O12:O15"/>
    <mergeCell ref="I12:I15"/>
    <mergeCell ref="D40:D43"/>
    <mergeCell ref="C32:C35"/>
    <mergeCell ref="J12:J15"/>
    <mergeCell ref="E32:E35"/>
    <mergeCell ref="B3:B5"/>
    <mergeCell ref="A12:A15"/>
    <mergeCell ref="J40:J43"/>
    <mergeCell ref="N36:N39"/>
    <mergeCell ref="I36:I39"/>
    <mergeCell ref="M28:M31"/>
    <mergeCell ref="A60:A63"/>
    <mergeCell ref="J52:J55"/>
    <mergeCell ref="D44:D47"/>
    <mergeCell ref="C44:C47"/>
    <mergeCell ref="C40:C43"/>
    <mergeCell ref="K48:K51"/>
    <mergeCell ref="I20:I23"/>
    <mergeCell ref="J20:J23"/>
    <mergeCell ref="E40:E43"/>
    <mergeCell ref="A20:A23"/>
    <mergeCell ref="B20:B23"/>
    <mergeCell ref="O80:O82"/>
    <mergeCell ref="N68:N71"/>
    <mergeCell ref="M64:M67"/>
    <mergeCell ref="M60:M63"/>
    <mergeCell ref="N60:N63"/>
    <mergeCell ref="M68:M71"/>
    <mergeCell ref="L68:L71"/>
    <mergeCell ref="N28:N31"/>
    <mergeCell ref="P12:P15"/>
    <mergeCell ref="P20:P23"/>
    <mergeCell ref="Q86:Q87"/>
    <mergeCell ref="M56:M59"/>
    <mergeCell ref="O68:O71"/>
    <mergeCell ref="P68:P71"/>
    <mergeCell ref="M72:M75"/>
    <mergeCell ref="S12:S15"/>
    <mergeCell ref="T12:T15"/>
    <mergeCell ref="S32:S35"/>
    <mergeCell ref="S16:S19"/>
    <mergeCell ref="T16:T19"/>
    <mergeCell ref="S83:S85"/>
    <mergeCell ref="T72:T75"/>
    <mergeCell ref="S68:S71"/>
    <mergeCell ref="T68:T71"/>
    <mergeCell ref="T76:T79"/>
    <mergeCell ref="S6:S8"/>
    <mergeCell ref="T6:T8"/>
    <mergeCell ref="D3:D5"/>
    <mergeCell ref="E6:E8"/>
    <mergeCell ref="N6:N8"/>
    <mergeCell ref="C6:C8"/>
    <mergeCell ref="E3:E5"/>
    <mergeCell ref="J6:J8"/>
    <mergeCell ref="F6:F8"/>
    <mergeCell ref="D6:D8"/>
    <mergeCell ref="I4:I5"/>
    <mergeCell ref="T60:T63"/>
    <mergeCell ref="T32:T35"/>
    <mergeCell ref="S20:S23"/>
    <mergeCell ref="T20:T23"/>
    <mergeCell ref="T28:T31"/>
    <mergeCell ref="T56:T59"/>
    <mergeCell ref="T52:T55"/>
    <mergeCell ref="O6:O8"/>
    <mergeCell ref="I6:I8"/>
    <mergeCell ref="O3:T3"/>
    <mergeCell ref="O4:O5"/>
    <mergeCell ref="F3:F5"/>
    <mergeCell ref="P4:T4"/>
    <mergeCell ref="P6:P8"/>
    <mergeCell ref="I68:I71"/>
    <mergeCell ref="S48:S51"/>
    <mergeCell ref="T48:T51"/>
    <mergeCell ref="Q48:Q51"/>
    <mergeCell ref="P48:P51"/>
    <mergeCell ref="T86:T87"/>
    <mergeCell ref="M83:M85"/>
    <mergeCell ref="O86:O87"/>
    <mergeCell ref="O28:O31"/>
    <mergeCell ref="F40:F43"/>
    <mergeCell ref="M52:M55"/>
    <mergeCell ref="N52:N55"/>
    <mergeCell ref="N56:N59"/>
    <mergeCell ref="O32:O35"/>
    <mergeCell ref="N44:N47"/>
    <mergeCell ref="J83:J85"/>
    <mergeCell ref="J4:N4"/>
    <mergeCell ref="N32:N35"/>
    <mergeCell ref="O56:O59"/>
    <mergeCell ref="J56:J59"/>
    <mergeCell ref="K60:K63"/>
    <mergeCell ref="M24:M27"/>
    <mergeCell ref="N24:N27"/>
    <mergeCell ref="O83:O85"/>
    <mergeCell ref="O64:O67"/>
    <mergeCell ref="T83:T85"/>
    <mergeCell ref="N80:N82"/>
    <mergeCell ref="J80:J82"/>
    <mergeCell ref="M80:M82"/>
    <mergeCell ref="K86:K87"/>
    <mergeCell ref="G86:G87"/>
    <mergeCell ref="M86:M87"/>
    <mergeCell ref="N86:N87"/>
    <mergeCell ref="N83:N85"/>
    <mergeCell ref="L86:L87"/>
    <mergeCell ref="B6:B8"/>
    <mergeCell ref="A48:A51"/>
    <mergeCell ref="C56:C59"/>
    <mergeCell ref="D56:D59"/>
    <mergeCell ref="A32:A35"/>
    <mergeCell ref="B32:B35"/>
    <mergeCell ref="A44:A47"/>
    <mergeCell ref="A56:A59"/>
    <mergeCell ref="A52:A55"/>
    <mergeCell ref="A40:A43"/>
    <mergeCell ref="D86:D87"/>
    <mergeCell ref="J86:J87"/>
    <mergeCell ref="H86:H87"/>
    <mergeCell ref="I83:I85"/>
    <mergeCell ref="A80:A82"/>
    <mergeCell ref="D48:D51"/>
    <mergeCell ref="I86:I87"/>
    <mergeCell ref="F86:F87"/>
    <mergeCell ref="I52:I55"/>
    <mergeCell ref="F52:F55"/>
    <mergeCell ref="H2:T2"/>
    <mergeCell ref="F83:F85"/>
    <mergeCell ref="F64:F67"/>
    <mergeCell ref="I64:I67"/>
    <mergeCell ref="F68:F71"/>
    <mergeCell ref="A86:A87"/>
    <mergeCell ref="A83:A85"/>
    <mergeCell ref="B83:B85"/>
    <mergeCell ref="B86:B87"/>
    <mergeCell ref="D83:D85"/>
    <mergeCell ref="I40:I43"/>
    <mergeCell ref="S86:S87"/>
    <mergeCell ref="E44:E47"/>
    <mergeCell ref="E86:E87"/>
    <mergeCell ref="E83:E85"/>
    <mergeCell ref="S60:S63"/>
    <mergeCell ref="P86:P87"/>
    <mergeCell ref="P83:P85"/>
    <mergeCell ref="P44:P47"/>
    <mergeCell ref="P80:P82"/>
    <mergeCell ref="A1:T1"/>
    <mergeCell ref="A3:A5"/>
    <mergeCell ref="C3:C5"/>
    <mergeCell ref="T44:T47"/>
    <mergeCell ref="P32:P35"/>
    <mergeCell ref="F44:F47"/>
    <mergeCell ref="O16:O19"/>
    <mergeCell ref="P16:P19"/>
    <mergeCell ref="Q12:Q15"/>
    <mergeCell ref="B28:B31"/>
    <mergeCell ref="B80:B82"/>
    <mergeCell ref="B56:B59"/>
    <mergeCell ref="P56:P59"/>
    <mergeCell ref="E56:E59"/>
    <mergeCell ref="D60:D63"/>
    <mergeCell ref="B48:B51"/>
    <mergeCell ref="C48:C51"/>
    <mergeCell ref="E48:E51"/>
    <mergeCell ref="C80:C82"/>
    <mergeCell ref="I48:I51"/>
    <mergeCell ref="D80:D82"/>
    <mergeCell ref="E80:E82"/>
    <mergeCell ref="J32:J35"/>
    <mergeCell ref="I44:I47"/>
    <mergeCell ref="F80:F82"/>
    <mergeCell ref="I80:I82"/>
    <mergeCell ref="F56:F59"/>
    <mergeCell ref="E60:E63"/>
    <mergeCell ref="J36:J39"/>
    <mergeCell ref="D32:D35"/>
    <mergeCell ref="F60:F63"/>
    <mergeCell ref="F32:F35"/>
    <mergeCell ref="F36:F39"/>
    <mergeCell ref="M44:M47"/>
    <mergeCell ref="K52:K55"/>
    <mergeCell ref="P60:P63"/>
    <mergeCell ref="I32:I35"/>
    <mergeCell ref="P40:P43"/>
    <mergeCell ref="M40:M43"/>
    <mergeCell ref="L40:L43"/>
    <mergeCell ref="T80:T82"/>
    <mergeCell ref="S80:S82"/>
    <mergeCell ref="M36:M39"/>
    <mergeCell ref="T40:T43"/>
    <mergeCell ref="S28:S31"/>
    <mergeCell ref="S44:S47"/>
    <mergeCell ref="P28:P31"/>
    <mergeCell ref="M32:M35"/>
    <mergeCell ref="S56:S59"/>
    <mergeCell ref="N64:N67"/>
    <mergeCell ref="D20:D23"/>
    <mergeCell ref="I3:N3"/>
    <mergeCell ref="G3:H4"/>
    <mergeCell ref="M16:M19"/>
    <mergeCell ref="N16:N19"/>
    <mergeCell ref="A6:A8"/>
    <mergeCell ref="M6:M8"/>
    <mergeCell ref="M20:M23"/>
    <mergeCell ref="I16:I19"/>
    <mergeCell ref="F20:F23"/>
    <mergeCell ref="A16:A19"/>
    <mergeCell ref="B36:B39"/>
    <mergeCell ref="C36:C39"/>
    <mergeCell ref="D36:D39"/>
    <mergeCell ref="E36:E39"/>
    <mergeCell ref="A36:A39"/>
    <mergeCell ref="A24:A27"/>
    <mergeCell ref="B24:B27"/>
    <mergeCell ref="A28:A31"/>
    <mergeCell ref="C24:C27"/>
    <mergeCell ref="D24:D27"/>
    <mergeCell ref="E24:E27"/>
    <mergeCell ref="F24:F27"/>
    <mergeCell ref="I24:I27"/>
    <mergeCell ref="J24:J27"/>
    <mergeCell ref="C28:C31"/>
    <mergeCell ref="I28:I31"/>
  </mergeCells>
  <printOptions/>
  <pageMargins left="0.2755905511811024" right="0.15748031496062992" top="0.2755905511811024" bottom="0.07874015748031496" header="0.2362204724409449" footer="0.275590551181102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.57421875" style="0" customWidth="1"/>
    <col min="2" max="2" width="24.57421875" style="99" customWidth="1"/>
    <col min="3" max="3" width="7.28125" style="0" customWidth="1"/>
    <col min="4" max="4" width="6.28125" style="0" customWidth="1"/>
    <col min="5" max="5" width="8.8515625" style="15" customWidth="1"/>
    <col min="6" max="6" width="8.140625" style="0" customWidth="1"/>
    <col min="7" max="7" width="13.7109375" style="0" customWidth="1"/>
    <col min="8" max="8" width="5.7109375" style="0" customWidth="1"/>
    <col min="9" max="9" width="7.7109375" style="0" customWidth="1"/>
    <col min="10" max="10" width="7.28125" style="24" customWidth="1"/>
    <col min="11" max="12" width="7.28125" style="785" customWidth="1"/>
    <col min="13" max="14" width="7.28125" style="0" customWidth="1"/>
    <col min="15" max="15" width="8.421875" style="15" customWidth="1"/>
    <col min="16" max="16" width="7.28125" style="106" customWidth="1"/>
    <col min="17" max="17" width="7.28125" style="112" customWidth="1"/>
    <col min="18" max="18" width="6.7109375" style="0" customWidth="1"/>
    <col min="19" max="19" width="7.140625" style="0" customWidth="1"/>
  </cols>
  <sheetData>
    <row r="1" spans="1:19" ht="26.25" customHeight="1">
      <c r="A1" s="2176" t="s">
        <v>982</v>
      </c>
      <c r="B1" s="2177"/>
      <c r="C1" s="2177"/>
      <c r="D1" s="2177"/>
      <c r="E1" s="2177"/>
      <c r="F1" s="2177"/>
      <c r="G1" s="2177"/>
      <c r="H1" s="2177"/>
      <c r="I1" s="2177"/>
      <c r="J1" s="2177"/>
      <c r="K1" s="2177"/>
      <c r="L1" s="2177"/>
      <c r="M1" s="2177"/>
      <c r="N1" s="2177"/>
      <c r="O1" s="2177"/>
      <c r="P1" s="2177"/>
      <c r="Q1" s="2177"/>
      <c r="R1" s="2177"/>
      <c r="S1" s="2178"/>
    </row>
    <row r="2" spans="1:19" ht="12" customHeight="1" thickBot="1">
      <c r="A2" s="43" t="s">
        <v>134</v>
      </c>
      <c r="B2" s="727"/>
      <c r="C2" s="1"/>
      <c r="D2" s="2"/>
      <c r="E2" s="3"/>
      <c r="F2" s="728"/>
      <c r="G2" s="728"/>
      <c r="H2" s="2179">
        <v>45392</v>
      </c>
      <c r="I2" s="2180"/>
      <c r="J2" s="2180"/>
      <c r="K2" s="2180"/>
      <c r="L2" s="2180"/>
      <c r="M2" s="2180"/>
      <c r="N2" s="2180"/>
      <c r="O2" s="2180"/>
      <c r="P2" s="2180"/>
      <c r="Q2" s="2180"/>
      <c r="R2" s="2180"/>
      <c r="S2" s="2181"/>
    </row>
    <row r="3" spans="1:19" ht="12.75" customHeight="1">
      <c r="A3" s="2182" t="s">
        <v>578</v>
      </c>
      <c r="B3" s="2185" t="s">
        <v>1</v>
      </c>
      <c r="C3" s="2186" t="s">
        <v>2</v>
      </c>
      <c r="D3" s="2187" t="s">
        <v>3</v>
      </c>
      <c r="E3" s="2188" t="s">
        <v>4</v>
      </c>
      <c r="F3" s="2188" t="s">
        <v>5</v>
      </c>
      <c r="G3" s="1922" t="s">
        <v>114</v>
      </c>
      <c r="H3" s="1923"/>
      <c r="I3" s="2189" t="s">
        <v>105</v>
      </c>
      <c r="J3" s="2190"/>
      <c r="K3" s="2190"/>
      <c r="L3" s="2190"/>
      <c r="M3" s="2190"/>
      <c r="N3" s="2191"/>
      <c r="O3" s="2192" t="s">
        <v>238</v>
      </c>
      <c r="P3" s="2193"/>
      <c r="Q3" s="2193"/>
      <c r="R3" s="2193"/>
      <c r="S3" s="2194"/>
    </row>
    <row r="4" spans="1:19" ht="12" customHeight="1">
      <c r="A4" s="2183"/>
      <c r="B4" s="2126"/>
      <c r="C4" s="1983"/>
      <c r="D4" s="2098"/>
      <c r="E4" s="2072"/>
      <c r="F4" s="2072"/>
      <c r="G4" s="1924"/>
      <c r="H4" s="1925"/>
      <c r="I4" s="2195" t="s">
        <v>579</v>
      </c>
      <c r="J4" s="2196"/>
      <c r="K4" s="2196"/>
      <c r="L4" s="2196"/>
      <c r="M4" s="2196"/>
      <c r="N4" s="2196"/>
      <c r="O4" s="729" t="s">
        <v>580</v>
      </c>
      <c r="P4" s="2197" t="s">
        <v>56</v>
      </c>
      <c r="Q4" s="2198"/>
      <c r="R4" s="2198"/>
      <c r="S4" s="2199"/>
    </row>
    <row r="5" spans="1:19" ht="15.75" customHeight="1" thickBot="1">
      <c r="A5" s="2184"/>
      <c r="B5" s="2127"/>
      <c r="C5" s="1984"/>
      <c r="D5" s="2099"/>
      <c r="E5" s="2073"/>
      <c r="F5" s="2073"/>
      <c r="G5" s="730" t="s">
        <v>55</v>
      </c>
      <c r="H5" s="731" t="s">
        <v>67</v>
      </c>
      <c r="I5" s="732" t="s">
        <v>9</v>
      </c>
      <c r="J5" s="733" t="s">
        <v>581</v>
      </c>
      <c r="K5" s="734" t="s">
        <v>582</v>
      </c>
      <c r="L5" s="735" t="s">
        <v>583</v>
      </c>
      <c r="M5" s="736" t="s">
        <v>60</v>
      </c>
      <c r="N5" s="737" t="s">
        <v>57</v>
      </c>
      <c r="O5" s="738" t="s">
        <v>9</v>
      </c>
      <c r="P5" s="739" t="s">
        <v>581</v>
      </c>
      <c r="Q5" s="740" t="s">
        <v>171</v>
      </c>
      <c r="R5" s="741" t="s">
        <v>60</v>
      </c>
      <c r="S5" s="742" t="s">
        <v>57</v>
      </c>
    </row>
    <row r="6" spans="1:19" ht="10.5" customHeight="1" thickTop="1">
      <c r="A6" s="2258" t="s">
        <v>11</v>
      </c>
      <c r="B6" s="1969" t="s">
        <v>990</v>
      </c>
      <c r="C6" s="1896" t="s">
        <v>883</v>
      </c>
      <c r="D6" s="1972" t="s">
        <v>631</v>
      </c>
      <c r="E6" s="1896" t="s">
        <v>991</v>
      </c>
      <c r="F6" s="2208" t="s">
        <v>992</v>
      </c>
      <c r="G6" s="90" t="s">
        <v>589</v>
      </c>
      <c r="H6" s="724">
        <v>25000</v>
      </c>
      <c r="I6" s="2006">
        <f>SUM(J6:N9)</f>
        <v>0</v>
      </c>
      <c r="J6" s="2120" t="s">
        <v>1125</v>
      </c>
      <c r="K6" s="719"/>
      <c r="L6" s="1165"/>
      <c r="M6" s="1926"/>
      <c r="N6" s="1929"/>
      <c r="O6" s="2170">
        <f>SUM(P6:S9)</f>
        <v>0</v>
      </c>
      <c r="P6" s="2158"/>
      <c r="Q6" s="745"/>
      <c r="R6" s="2202"/>
      <c r="S6" s="2205"/>
    </row>
    <row r="7" spans="1:19" ht="10.5" customHeight="1">
      <c r="A7" s="2238"/>
      <c r="B7" s="1970"/>
      <c r="C7" s="1897"/>
      <c r="D7" s="1973"/>
      <c r="E7" s="1897"/>
      <c r="F7" s="2209"/>
      <c r="G7" s="89" t="s">
        <v>115</v>
      </c>
      <c r="H7" s="725">
        <v>10000</v>
      </c>
      <c r="I7" s="2007"/>
      <c r="J7" s="2121"/>
      <c r="K7" s="720"/>
      <c r="L7" s="1166"/>
      <c r="M7" s="1927"/>
      <c r="N7" s="1930"/>
      <c r="O7" s="2171"/>
      <c r="P7" s="2159"/>
      <c r="Q7" s="748"/>
      <c r="R7" s="2203"/>
      <c r="S7" s="2206"/>
    </row>
    <row r="8" spans="1:19" ht="10.5" customHeight="1">
      <c r="A8" s="2238"/>
      <c r="B8" s="1970"/>
      <c r="C8" s="1897"/>
      <c r="D8" s="1973"/>
      <c r="E8" s="1897"/>
      <c r="F8" s="2209"/>
      <c r="G8" s="89" t="s">
        <v>993</v>
      </c>
      <c r="H8" s="725">
        <v>10000</v>
      </c>
      <c r="I8" s="2007"/>
      <c r="J8" s="2121"/>
      <c r="K8" s="720"/>
      <c r="L8" s="1166"/>
      <c r="M8" s="1927"/>
      <c r="N8" s="1930"/>
      <c r="O8" s="2171"/>
      <c r="P8" s="2159"/>
      <c r="Q8" s="748"/>
      <c r="R8" s="2203"/>
      <c r="S8" s="2206"/>
    </row>
    <row r="9" spans="1:19" ht="10.5" customHeight="1">
      <c r="A9" s="2239"/>
      <c r="B9" s="1971"/>
      <c r="C9" s="1898"/>
      <c r="D9" s="1974"/>
      <c r="E9" s="1898"/>
      <c r="F9" s="2210"/>
      <c r="G9" s="95" t="s">
        <v>130</v>
      </c>
      <c r="H9" s="726">
        <v>5000</v>
      </c>
      <c r="I9" s="2008"/>
      <c r="J9" s="2122"/>
      <c r="K9" s="721"/>
      <c r="L9" s="723"/>
      <c r="M9" s="1928"/>
      <c r="N9" s="1931"/>
      <c r="O9" s="2172"/>
      <c r="P9" s="2201"/>
      <c r="Q9" s="751"/>
      <c r="R9" s="2204"/>
      <c r="S9" s="2207"/>
    </row>
    <row r="10" spans="1:19" ht="10.5" customHeight="1">
      <c r="A10" s="2200" t="s">
        <v>15</v>
      </c>
      <c r="B10" s="1969" t="s">
        <v>1000</v>
      </c>
      <c r="C10" s="1896" t="s">
        <v>883</v>
      </c>
      <c r="D10" s="1972" t="s">
        <v>1001</v>
      </c>
      <c r="E10" s="1896" t="s">
        <v>995</v>
      </c>
      <c r="F10" s="2208" t="s">
        <v>821</v>
      </c>
      <c r="G10" s="90" t="s">
        <v>589</v>
      </c>
      <c r="H10" s="724">
        <v>100000</v>
      </c>
      <c r="I10" s="2006">
        <f>SUM(J10:N13)</f>
        <v>175000</v>
      </c>
      <c r="J10" s="2033">
        <v>0</v>
      </c>
      <c r="K10" s="2128">
        <v>50000</v>
      </c>
      <c r="L10" s="1165" t="s">
        <v>1145</v>
      </c>
      <c r="M10" s="1926">
        <v>25000</v>
      </c>
      <c r="N10" s="1929">
        <v>100000</v>
      </c>
      <c r="O10" s="2170">
        <f>SUM(P10:S13)</f>
        <v>0</v>
      </c>
      <c r="P10" s="2158"/>
      <c r="Q10" s="745"/>
      <c r="R10" s="2202"/>
      <c r="S10" s="2205"/>
    </row>
    <row r="11" spans="1:19" ht="10.5" customHeight="1">
      <c r="A11" s="2200"/>
      <c r="B11" s="1970"/>
      <c r="C11" s="1897"/>
      <c r="D11" s="1973"/>
      <c r="E11" s="1897"/>
      <c r="F11" s="2209"/>
      <c r="G11" s="89" t="s">
        <v>27</v>
      </c>
      <c r="H11" s="725">
        <v>60000</v>
      </c>
      <c r="I11" s="2007"/>
      <c r="J11" s="2146"/>
      <c r="K11" s="2129"/>
      <c r="L11" s="1166" t="s">
        <v>1146</v>
      </c>
      <c r="M11" s="1927"/>
      <c r="N11" s="1930"/>
      <c r="O11" s="2171"/>
      <c r="P11" s="2159"/>
      <c r="Q11" s="748"/>
      <c r="R11" s="2203"/>
      <c r="S11" s="2206"/>
    </row>
    <row r="12" spans="1:19" ht="10.5" customHeight="1">
      <c r="A12" s="2200"/>
      <c r="B12" s="1970"/>
      <c r="C12" s="1897"/>
      <c r="D12" s="1973"/>
      <c r="E12" s="1897"/>
      <c r="F12" s="2209"/>
      <c r="G12" s="89" t="s">
        <v>862</v>
      </c>
      <c r="H12" s="725">
        <v>70000</v>
      </c>
      <c r="I12" s="2007"/>
      <c r="J12" s="2146"/>
      <c r="K12" s="2129"/>
      <c r="L12" s="1166" t="s">
        <v>1147</v>
      </c>
      <c r="M12" s="1927"/>
      <c r="N12" s="1930"/>
      <c r="O12" s="2171"/>
      <c r="P12" s="2159"/>
      <c r="Q12" s="748"/>
      <c r="R12" s="2203"/>
      <c r="S12" s="2206"/>
    </row>
    <row r="13" spans="1:19" ht="10.5" customHeight="1">
      <c r="A13" s="2200"/>
      <c r="B13" s="1971"/>
      <c r="C13" s="1898"/>
      <c r="D13" s="1974"/>
      <c r="E13" s="1898"/>
      <c r="F13" s="2210"/>
      <c r="G13" s="95" t="s">
        <v>130</v>
      </c>
      <c r="H13" s="726">
        <v>20000</v>
      </c>
      <c r="I13" s="2008"/>
      <c r="J13" s="2147"/>
      <c r="K13" s="2130"/>
      <c r="L13" s="723"/>
      <c r="M13" s="1928"/>
      <c r="N13" s="1931"/>
      <c r="O13" s="2172"/>
      <c r="P13" s="2201"/>
      <c r="Q13" s="751"/>
      <c r="R13" s="2204"/>
      <c r="S13" s="2207"/>
    </row>
    <row r="14" spans="1:19" ht="10.5" customHeight="1">
      <c r="A14" s="2011" t="s">
        <v>16</v>
      </c>
      <c r="B14" s="1969" t="s">
        <v>994</v>
      </c>
      <c r="C14" s="1896" t="s">
        <v>883</v>
      </c>
      <c r="D14" s="1972" t="s">
        <v>126</v>
      </c>
      <c r="E14" s="1896" t="s">
        <v>995</v>
      </c>
      <c r="F14" s="2208" t="s">
        <v>681</v>
      </c>
      <c r="G14" s="90" t="s">
        <v>589</v>
      </c>
      <c r="H14" s="724">
        <v>75000</v>
      </c>
      <c r="I14" s="2006">
        <f>SUM(J14:N17)</f>
        <v>135000</v>
      </c>
      <c r="J14" s="2033">
        <v>80000</v>
      </c>
      <c r="K14" s="719"/>
      <c r="L14" s="722"/>
      <c r="M14" s="1926">
        <v>35000</v>
      </c>
      <c r="N14" s="1929">
        <v>20000</v>
      </c>
      <c r="O14" s="2170">
        <f>SUM(P14:S17)</f>
        <v>0</v>
      </c>
      <c r="P14" s="1152"/>
      <c r="Q14" s="745"/>
      <c r="R14" s="1160"/>
      <c r="S14" s="1161"/>
    </row>
    <row r="15" spans="1:19" ht="10.5" customHeight="1">
      <c r="A15" s="1910"/>
      <c r="B15" s="1970"/>
      <c r="C15" s="1897"/>
      <c r="D15" s="1973"/>
      <c r="E15" s="1897"/>
      <c r="F15" s="2209"/>
      <c r="G15" s="89" t="s">
        <v>115</v>
      </c>
      <c r="H15" s="725">
        <v>10000</v>
      </c>
      <c r="I15" s="2007"/>
      <c r="J15" s="2146"/>
      <c r="K15" s="720"/>
      <c r="L15" s="747"/>
      <c r="M15" s="1927"/>
      <c r="N15" s="1930"/>
      <c r="O15" s="2171"/>
      <c r="P15" s="1153"/>
      <c r="Q15" s="748"/>
      <c r="R15" s="1155"/>
      <c r="S15" s="1157"/>
    </row>
    <row r="16" spans="1:19" ht="10.5" customHeight="1">
      <c r="A16" s="1910"/>
      <c r="B16" s="1970"/>
      <c r="C16" s="1897"/>
      <c r="D16" s="1973"/>
      <c r="E16" s="1897"/>
      <c r="F16" s="2209"/>
      <c r="G16" s="89" t="s">
        <v>993</v>
      </c>
      <c r="H16" s="725">
        <v>34500</v>
      </c>
      <c r="I16" s="2007"/>
      <c r="J16" s="2146"/>
      <c r="K16" s="720"/>
      <c r="L16" s="747"/>
      <c r="M16" s="1927"/>
      <c r="N16" s="1930"/>
      <c r="O16" s="2171"/>
      <c r="P16" s="1153"/>
      <c r="Q16" s="748"/>
      <c r="R16" s="1155"/>
      <c r="S16" s="1157"/>
    </row>
    <row r="17" spans="1:19" ht="10.5" customHeight="1">
      <c r="A17" s="1911"/>
      <c r="B17" s="1971"/>
      <c r="C17" s="1898"/>
      <c r="D17" s="1974"/>
      <c r="E17" s="1898"/>
      <c r="F17" s="2210"/>
      <c r="G17" s="95" t="s">
        <v>130</v>
      </c>
      <c r="H17" s="726">
        <v>15500</v>
      </c>
      <c r="I17" s="2008"/>
      <c r="J17" s="2147"/>
      <c r="K17" s="721"/>
      <c r="L17" s="723"/>
      <c r="M17" s="1928"/>
      <c r="N17" s="1931"/>
      <c r="O17" s="2172"/>
      <c r="P17" s="1154"/>
      <c r="Q17" s="751"/>
      <c r="R17" s="1156"/>
      <c r="S17" s="1158"/>
    </row>
    <row r="18" spans="1:19" ht="10.5" customHeight="1">
      <c r="A18" s="2011" t="s">
        <v>17</v>
      </c>
      <c r="B18" s="1912" t="s">
        <v>1297</v>
      </c>
      <c r="C18" s="2173" t="s">
        <v>880</v>
      </c>
      <c r="D18" s="2315" t="s">
        <v>1298</v>
      </c>
      <c r="E18" s="1896" t="s">
        <v>1296</v>
      </c>
      <c r="F18" s="1908" t="s">
        <v>142</v>
      </c>
      <c r="G18" s="12" t="s">
        <v>415</v>
      </c>
      <c r="H18" s="13">
        <v>5000</v>
      </c>
      <c r="I18" s="1966">
        <f>SUM(J18:N20)</f>
        <v>35000</v>
      </c>
      <c r="J18" s="2166"/>
      <c r="K18" s="2318">
        <v>25000</v>
      </c>
      <c r="L18" s="1165"/>
      <c r="M18" s="1953">
        <v>5000</v>
      </c>
      <c r="N18" s="1162"/>
      <c r="O18" s="2170">
        <f>SUM(P18:S20)</f>
        <v>0</v>
      </c>
      <c r="P18" s="1152"/>
      <c r="Q18" s="745"/>
      <c r="R18" s="1160"/>
      <c r="S18" s="1161"/>
    </row>
    <row r="19" spans="1:19" ht="10.5" customHeight="1">
      <c r="A19" s="1910"/>
      <c r="B19" s="1913"/>
      <c r="C19" s="2174"/>
      <c r="D19" s="2316"/>
      <c r="E19" s="1897"/>
      <c r="F19" s="1909"/>
      <c r="G19" s="7" t="s">
        <v>117</v>
      </c>
      <c r="H19" s="8">
        <v>5000</v>
      </c>
      <c r="I19" s="1967"/>
      <c r="J19" s="2034"/>
      <c r="K19" s="2319"/>
      <c r="L19" s="2168"/>
      <c r="M19" s="1954"/>
      <c r="N19" s="1159">
        <v>5000</v>
      </c>
      <c r="O19" s="2171"/>
      <c r="P19" s="1153"/>
      <c r="Q19" s="748"/>
      <c r="R19" s="1155"/>
      <c r="S19" s="1157"/>
    </row>
    <row r="20" spans="1:19" ht="10.5" customHeight="1">
      <c r="A20" s="1911"/>
      <c r="B20" s="1914"/>
      <c r="C20" s="2175"/>
      <c r="D20" s="2317"/>
      <c r="E20" s="1898"/>
      <c r="F20" s="1915"/>
      <c r="G20" s="10" t="s">
        <v>885</v>
      </c>
      <c r="H20" s="11">
        <v>5000</v>
      </c>
      <c r="I20" s="1968"/>
      <c r="J20" s="2035"/>
      <c r="K20" s="2320"/>
      <c r="L20" s="2169"/>
      <c r="M20" s="1955"/>
      <c r="N20" s="1163"/>
      <c r="O20" s="2172"/>
      <c r="P20" s="1154"/>
      <c r="Q20" s="751"/>
      <c r="R20" s="1156"/>
      <c r="S20" s="1158"/>
    </row>
    <row r="21" spans="1:19" ht="10.5" customHeight="1">
      <c r="A21" s="2011" t="s">
        <v>19</v>
      </c>
      <c r="B21" s="1913" t="s">
        <v>879</v>
      </c>
      <c r="C21" s="2174" t="s">
        <v>880</v>
      </c>
      <c r="D21" s="1894" t="s">
        <v>1301</v>
      </c>
      <c r="E21" s="1897" t="s">
        <v>1302</v>
      </c>
      <c r="F21" s="1909" t="s">
        <v>142</v>
      </c>
      <c r="G21" s="7" t="s">
        <v>415</v>
      </c>
      <c r="H21" s="8">
        <v>10000</v>
      </c>
      <c r="I21" s="1967">
        <f>SUM(J21:N23)</f>
        <v>10000</v>
      </c>
      <c r="J21" s="2034"/>
      <c r="K21" s="2168"/>
      <c r="L21" s="1477" t="s">
        <v>1300</v>
      </c>
      <c r="M21" s="1954">
        <v>5000</v>
      </c>
      <c r="N21" s="1159"/>
      <c r="O21" s="2171">
        <f>SUM(P21:S23)</f>
        <v>0</v>
      </c>
      <c r="P21" s="1153"/>
      <c r="Q21" s="748"/>
      <c r="R21" s="1155"/>
      <c r="S21" s="1157"/>
    </row>
    <row r="22" spans="1:19" ht="10.5" customHeight="1">
      <c r="A22" s="1910"/>
      <c r="B22" s="1913"/>
      <c r="C22" s="2174"/>
      <c r="D22" s="1894"/>
      <c r="E22" s="1897"/>
      <c r="F22" s="1909"/>
      <c r="G22" s="7" t="s">
        <v>1303</v>
      </c>
      <c r="H22" s="8">
        <v>7000</v>
      </c>
      <c r="I22" s="1967"/>
      <c r="J22" s="2034"/>
      <c r="K22" s="2168"/>
      <c r="L22" s="1476" t="s">
        <v>1299</v>
      </c>
      <c r="M22" s="1954"/>
      <c r="N22" s="1159">
        <v>5000</v>
      </c>
      <c r="O22" s="2171"/>
      <c r="P22" s="1153"/>
      <c r="Q22" s="748"/>
      <c r="R22" s="1155"/>
      <c r="S22" s="1157"/>
    </row>
    <row r="23" spans="1:19" ht="10.5" customHeight="1">
      <c r="A23" s="1911"/>
      <c r="B23" s="1913"/>
      <c r="C23" s="2175"/>
      <c r="D23" s="1894"/>
      <c r="E23" s="1897"/>
      <c r="F23" s="1909"/>
      <c r="G23" s="10" t="s">
        <v>1304</v>
      </c>
      <c r="H23" s="11">
        <v>16000</v>
      </c>
      <c r="I23" s="1967"/>
      <c r="J23" s="2034"/>
      <c r="K23" s="2169"/>
      <c r="L23" s="1167" t="s">
        <v>1305</v>
      </c>
      <c r="M23" s="1954"/>
      <c r="N23" s="1159"/>
      <c r="O23" s="2172"/>
      <c r="P23" s="1153"/>
      <c r="Q23" s="748"/>
      <c r="R23" s="1155"/>
      <c r="S23" s="1157"/>
    </row>
    <row r="24" spans="1:19" ht="10.5" customHeight="1">
      <c r="A24" s="2011" t="s">
        <v>20</v>
      </c>
      <c r="B24" s="1912" t="s">
        <v>890</v>
      </c>
      <c r="C24" s="2173" t="s">
        <v>880</v>
      </c>
      <c r="D24" s="1893" t="s">
        <v>881</v>
      </c>
      <c r="E24" s="1896" t="s">
        <v>889</v>
      </c>
      <c r="F24" s="1908" t="s">
        <v>891</v>
      </c>
      <c r="G24" s="12" t="s">
        <v>884</v>
      </c>
      <c r="H24" s="13">
        <v>5000</v>
      </c>
      <c r="I24" s="1966">
        <f>SUM(J24:N26)</f>
        <v>5000</v>
      </c>
      <c r="J24" s="2166"/>
      <c r="K24" s="2167"/>
      <c r="L24" s="1165" t="s">
        <v>976</v>
      </c>
      <c r="M24" s="1953">
        <v>5000</v>
      </c>
      <c r="N24" s="1162"/>
      <c r="O24" s="2170">
        <f>SUM(P24:S26)</f>
        <v>0</v>
      </c>
      <c r="P24" s="1152"/>
      <c r="Q24" s="745"/>
      <c r="R24" s="1160"/>
      <c r="S24" s="1161"/>
    </row>
    <row r="25" spans="1:19" ht="10.5" customHeight="1">
      <c r="A25" s="1910"/>
      <c r="B25" s="1913"/>
      <c r="C25" s="2174"/>
      <c r="D25" s="1894"/>
      <c r="E25" s="1897"/>
      <c r="F25" s="1909"/>
      <c r="G25" s="7" t="s">
        <v>117</v>
      </c>
      <c r="H25" s="8">
        <v>10000</v>
      </c>
      <c r="I25" s="1967"/>
      <c r="J25" s="2034"/>
      <c r="K25" s="2168"/>
      <c r="L25" s="2168" t="s">
        <v>878</v>
      </c>
      <c r="M25" s="1954"/>
      <c r="N25" s="1159"/>
      <c r="O25" s="2171"/>
      <c r="P25" s="1153"/>
      <c r="Q25" s="748"/>
      <c r="R25" s="1155"/>
      <c r="S25" s="1157"/>
    </row>
    <row r="26" spans="1:19" ht="10.5" customHeight="1">
      <c r="A26" s="1911"/>
      <c r="B26" s="1914"/>
      <c r="C26" s="2175"/>
      <c r="D26" s="1895"/>
      <c r="E26" s="1898"/>
      <c r="F26" s="1915"/>
      <c r="G26" s="10" t="s">
        <v>885</v>
      </c>
      <c r="H26" s="11">
        <v>5000</v>
      </c>
      <c r="I26" s="1968"/>
      <c r="J26" s="2035"/>
      <c r="K26" s="2169"/>
      <c r="L26" s="2169"/>
      <c r="M26" s="1955"/>
      <c r="N26" s="1163"/>
      <c r="O26" s="2172"/>
      <c r="P26" s="1154"/>
      <c r="Q26" s="751"/>
      <c r="R26" s="1156"/>
      <c r="S26" s="1158"/>
    </row>
    <row r="27" spans="1:19" ht="10.5" customHeight="1">
      <c r="A27" s="2200" t="s">
        <v>21</v>
      </c>
      <c r="B27" s="1912" t="s">
        <v>584</v>
      </c>
      <c r="C27" s="1896" t="s">
        <v>89</v>
      </c>
      <c r="D27" s="2143" t="s">
        <v>276</v>
      </c>
      <c r="E27" s="1896" t="s">
        <v>585</v>
      </c>
      <c r="F27" s="1896" t="s">
        <v>586</v>
      </c>
      <c r="G27" s="743" t="s">
        <v>90</v>
      </c>
      <c r="H27" s="744">
        <v>5000</v>
      </c>
      <c r="I27" s="2006">
        <f>SUM(J27:N30)</f>
        <v>57500</v>
      </c>
      <c r="J27" s="2033">
        <v>40000</v>
      </c>
      <c r="K27" s="719"/>
      <c r="L27" s="722"/>
      <c r="M27" s="1926">
        <v>4000</v>
      </c>
      <c r="N27" s="1950">
        <v>13500</v>
      </c>
      <c r="O27" s="2170">
        <f>SUM(P27:S30)</f>
        <v>0</v>
      </c>
      <c r="P27" s="2158"/>
      <c r="Q27" s="745"/>
      <c r="R27" s="2202"/>
      <c r="S27" s="2205"/>
    </row>
    <row r="28" spans="1:19" ht="10.5" customHeight="1">
      <c r="A28" s="2200"/>
      <c r="B28" s="1913"/>
      <c r="C28" s="1897"/>
      <c r="D28" s="2144"/>
      <c r="E28" s="1897"/>
      <c r="F28" s="1897"/>
      <c r="G28" s="743" t="s">
        <v>587</v>
      </c>
      <c r="H28" s="746">
        <v>9000</v>
      </c>
      <c r="I28" s="2007"/>
      <c r="J28" s="2146"/>
      <c r="K28" s="720"/>
      <c r="L28" s="747"/>
      <c r="M28" s="1927"/>
      <c r="N28" s="1951"/>
      <c r="O28" s="2171"/>
      <c r="P28" s="2159"/>
      <c r="Q28" s="748"/>
      <c r="R28" s="2203"/>
      <c r="S28" s="2206"/>
    </row>
    <row r="29" spans="1:19" ht="10.5" customHeight="1">
      <c r="A29" s="2200"/>
      <c r="B29" s="1913"/>
      <c r="C29" s="1897"/>
      <c r="D29" s="2144"/>
      <c r="E29" s="1897"/>
      <c r="F29" s="1897"/>
      <c r="G29" s="743" t="s">
        <v>588</v>
      </c>
      <c r="H29" s="746">
        <v>30000</v>
      </c>
      <c r="I29" s="2007"/>
      <c r="J29" s="2146"/>
      <c r="K29" s="720"/>
      <c r="L29" s="747"/>
      <c r="M29" s="1927"/>
      <c r="N29" s="1951"/>
      <c r="O29" s="2171"/>
      <c r="P29" s="2159"/>
      <c r="Q29" s="748"/>
      <c r="R29" s="2203"/>
      <c r="S29" s="2206"/>
    </row>
    <row r="30" spans="1:19" ht="10.5" customHeight="1">
      <c r="A30" s="2200"/>
      <c r="B30" s="1914"/>
      <c r="C30" s="1898"/>
      <c r="D30" s="2145"/>
      <c r="E30" s="1898"/>
      <c r="F30" s="1898"/>
      <c r="G30" s="749" t="s">
        <v>589</v>
      </c>
      <c r="H30" s="750">
        <v>13500</v>
      </c>
      <c r="I30" s="2008"/>
      <c r="J30" s="2147"/>
      <c r="K30" s="721"/>
      <c r="L30" s="723"/>
      <c r="M30" s="1928"/>
      <c r="N30" s="1952"/>
      <c r="O30" s="2172"/>
      <c r="P30" s="2201"/>
      <c r="Q30" s="751"/>
      <c r="R30" s="2204"/>
      <c r="S30" s="2207"/>
    </row>
    <row r="31" spans="1:19" ht="10.5" customHeight="1">
      <c r="A31" s="2200" t="s">
        <v>22</v>
      </c>
      <c r="B31" s="1969" t="s">
        <v>595</v>
      </c>
      <c r="C31" s="1896" t="s">
        <v>89</v>
      </c>
      <c r="D31" s="2143" t="s">
        <v>666</v>
      </c>
      <c r="E31" s="1896" t="s">
        <v>596</v>
      </c>
      <c r="F31" s="1896" t="s">
        <v>597</v>
      </c>
      <c r="G31" s="752" t="s">
        <v>589</v>
      </c>
      <c r="H31" s="744">
        <v>20000</v>
      </c>
      <c r="I31" s="2006">
        <f>SUM(J31:N34)</f>
        <v>91000</v>
      </c>
      <c r="J31" s="2033">
        <v>63000</v>
      </c>
      <c r="K31" s="719"/>
      <c r="L31" s="722"/>
      <c r="M31" s="1926">
        <v>14000</v>
      </c>
      <c r="N31" s="1950">
        <v>14000</v>
      </c>
      <c r="O31" s="2170">
        <f>SUM(P31:S34)</f>
        <v>0</v>
      </c>
      <c r="P31" s="2158"/>
      <c r="Q31" s="745"/>
      <c r="R31" s="2202"/>
      <c r="S31" s="2205"/>
    </row>
    <row r="32" spans="1:19" ht="10.5" customHeight="1">
      <c r="A32" s="2200"/>
      <c r="B32" s="1970"/>
      <c r="C32" s="1897"/>
      <c r="D32" s="2144"/>
      <c r="E32" s="1897"/>
      <c r="F32" s="1897"/>
      <c r="G32" s="743" t="s">
        <v>598</v>
      </c>
      <c r="H32" s="746">
        <v>10000</v>
      </c>
      <c r="I32" s="2007"/>
      <c r="J32" s="2146"/>
      <c r="K32" s="720"/>
      <c r="L32" s="747"/>
      <c r="M32" s="1927"/>
      <c r="N32" s="1951"/>
      <c r="O32" s="2171"/>
      <c r="P32" s="2159"/>
      <c r="Q32" s="748"/>
      <c r="R32" s="2203"/>
      <c r="S32" s="2206"/>
    </row>
    <row r="33" spans="1:19" ht="10.5" customHeight="1">
      <c r="A33" s="2200"/>
      <c r="B33" s="1970"/>
      <c r="C33" s="1897"/>
      <c r="D33" s="2144"/>
      <c r="E33" s="1897"/>
      <c r="F33" s="1897"/>
      <c r="G33" s="743" t="s">
        <v>599</v>
      </c>
      <c r="H33" s="746">
        <v>40000</v>
      </c>
      <c r="I33" s="2007"/>
      <c r="J33" s="2146"/>
      <c r="K33" s="720"/>
      <c r="L33" s="747"/>
      <c r="M33" s="1927"/>
      <c r="N33" s="1951"/>
      <c r="O33" s="2171"/>
      <c r="P33" s="2159"/>
      <c r="Q33" s="748"/>
      <c r="R33" s="2203"/>
      <c r="S33" s="2206"/>
    </row>
    <row r="34" spans="1:19" ht="10.5" customHeight="1">
      <c r="A34" s="2200"/>
      <c r="B34" s="1971"/>
      <c r="C34" s="1898"/>
      <c r="D34" s="2145"/>
      <c r="E34" s="1898"/>
      <c r="F34" s="1898"/>
      <c r="G34" s="749" t="s">
        <v>88</v>
      </c>
      <c r="H34" s="750">
        <v>21000</v>
      </c>
      <c r="I34" s="2008"/>
      <c r="J34" s="2147"/>
      <c r="K34" s="721"/>
      <c r="L34" s="723"/>
      <c r="M34" s="1928"/>
      <c r="N34" s="1952"/>
      <c r="O34" s="2172"/>
      <c r="P34" s="2201"/>
      <c r="Q34" s="751"/>
      <c r="R34" s="2204"/>
      <c r="S34" s="2207"/>
    </row>
    <row r="35" spans="1:19" ht="10.5" customHeight="1">
      <c r="A35" s="2200" t="s">
        <v>23</v>
      </c>
      <c r="B35" s="1912" t="s">
        <v>591</v>
      </c>
      <c r="C35" s="1896" t="s">
        <v>89</v>
      </c>
      <c r="D35" s="2143" t="s">
        <v>627</v>
      </c>
      <c r="E35" s="1896" t="s">
        <v>592</v>
      </c>
      <c r="F35" s="1896" t="s">
        <v>593</v>
      </c>
      <c r="G35" s="752" t="s">
        <v>529</v>
      </c>
      <c r="H35" s="744">
        <v>8500</v>
      </c>
      <c r="I35" s="2006">
        <f>SUM(J35:N38)</f>
        <v>100000</v>
      </c>
      <c r="J35" s="2033">
        <v>70000</v>
      </c>
      <c r="K35" s="719"/>
      <c r="L35" s="722"/>
      <c r="M35" s="1926">
        <v>15000</v>
      </c>
      <c r="N35" s="1950">
        <v>15000</v>
      </c>
      <c r="O35" s="2170">
        <f>SUM(P35:S38)</f>
        <v>0</v>
      </c>
      <c r="P35" s="2158"/>
      <c r="Q35" s="745"/>
      <c r="R35" s="2202"/>
      <c r="S35" s="2205"/>
    </row>
    <row r="36" spans="1:19" ht="10.5" customHeight="1">
      <c r="A36" s="2200"/>
      <c r="B36" s="1913"/>
      <c r="C36" s="1897"/>
      <c r="D36" s="2144"/>
      <c r="E36" s="1897"/>
      <c r="F36" s="1897"/>
      <c r="G36" s="743" t="s">
        <v>628</v>
      </c>
      <c r="H36" s="746">
        <v>30500</v>
      </c>
      <c r="I36" s="2007"/>
      <c r="J36" s="2146"/>
      <c r="K36" s="720"/>
      <c r="L36" s="747"/>
      <c r="M36" s="1927"/>
      <c r="N36" s="1951"/>
      <c r="O36" s="2171"/>
      <c r="P36" s="2159"/>
      <c r="Q36" s="748"/>
      <c r="R36" s="2203"/>
      <c r="S36" s="2206"/>
    </row>
    <row r="37" spans="1:19" ht="10.5" customHeight="1">
      <c r="A37" s="2200"/>
      <c r="B37" s="1913"/>
      <c r="C37" s="1897"/>
      <c r="D37" s="2144"/>
      <c r="E37" s="1897"/>
      <c r="F37" s="1897"/>
      <c r="G37" s="743" t="s">
        <v>594</v>
      </c>
      <c r="H37" s="746">
        <v>25000</v>
      </c>
      <c r="I37" s="2007"/>
      <c r="J37" s="2146"/>
      <c r="K37" s="720"/>
      <c r="L37" s="747"/>
      <c r="M37" s="1927"/>
      <c r="N37" s="1951"/>
      <c r="O37" s="2171"/>
      <c r="P37" s="2159"/>
      <c r="Q37" s="748"/>
      <c r="R37" s="2203"/>
      <c r="S37" s="2206"/>
    </row>
    <row r="38" spans="1:19" ht="10.5" customHeight="1">
      <c r="A38" s="2200"/>
      <c r="B38" s="1914"/>
      <c r="C38" s="1898"/>
      <c r="D38" s="2145"/>
      <c r="E38" s="1898"/>
      <c r="F38" s="1898"/>
      <c r="G38" s="749" t="s">
        <v>88</v>
      </c>
      <c r="H38" s="750">
        <v>36000</v>
      </c>
      <c r="I38" s="2008"/>
      <c r="J38" s="2147"/>
      <c r="K38" s="721"/>
      <c r="L38" s="723"/>
      <c r="M38" s="1928"/>
      <c r="N38" s="1952"/>
      <c r="O38" s="2172"/>
      <c r="P38" s="2201"/>
      <c r="Q38" s="751"/>
      <c r="R38" s="2204"/>
      <c r="S38" s="2207"/>
    </row>
    <row r="39" spans="1:19" ht="10.5" customHeight="1">
      <c r="A39" s="2200" t="s">
        <v>28</v>
      </c>
      <c r="B39" s="1912" t="s">
        <v>629</v>
      </c>
      <c r="C39" s="1896" t="s">
        <v>89</v>
      </c>
      <c r="D39" s="2143" t="s">
        <v>1137</v>
      </c>
      <c r="E39" s="1896" t="s">
        <v>601</v>
      </c>
      <c r="F39" s="1896" t="s">
        <v>602</v>
      </c>
      <c r="G39" s="752" t="s">
        <v>31</v>
      </c>
      <c r="H39" s="744">
        <v>5500</v>
      </c>
      <c r="I39" s="2006">
        <f>SUM(J39:N42)</f>
        <v>57500</v>
      </c>
      <c r="J39" s="2033">
        <v>40000</v>
      </c>
      <c r="K39" s="719"/>
      <c r="L39" s="722"/>
      <c r="M39" s="1926">
        <v>7500</v>
      </c>
      <c r="N39" s="1950">
        <v>10000</v>
      </c>
      <c r="O39" s="2170">
        <f>SUM(P39:S42)</f>
        <v>0</v>
      </c>
      <c r="P39" s="2158"/>
      <c r="Q39" s="745"/>
      <c r="R39" s="2202"/>
      <c r="S39" s="2205"/>
    </row>
    <row r="40" spans="1:19" ht="10.5" customHeight="1">
      <c r="A40" s="2200"/>
      <c r="B40" s="1913"/>
      <c r="C40" s="1897"/>
      <c r="D40" s="2144"/>
      <c r="E40" s="1897"/>
      <c r="F40" s="1897"/>
      <c r="G40" s="743" t="s">
        <v>603</v>
      </c>
      <c r="H40" s="746">
        <v>21000</v>
      </c>
      <c r="I40" s="2007"/>
      <c r="J40" s="2146"/>
      <c r="K40" s="720"/>
      <c r="L40" s="747"/>
      <c r="M40" s="1927"/>
      <c r="N40" s="1951"/>
      <c r="O40" s="2171"/>
      <c r="P40" s="2159"/>
      <c r="Q40" s="748"/>
      <c r="R40" s="2203"/>
      <c r="S40" s="2206"/>
    </row>
    <row r="41" spans="1:19" ht="10.5" customHeight="1">
      <c r="A41" s="2200"/>
      <c r="B41" s="1913"/>
      <c r="C41" s="1897"/>
      <c r="D41" s="2144"/>
      <c r="E41" s="1897"/>
      <c r="F41" s="1897"/>
      <c r="G41" s="743" t="s">
        <v>604</v>
      </c>
      <c r="H41" s="746">
        <v>20000</v>
      </c>
      <c r="I41" s="2007"/>
      <c r="J41" s="2146"/>
      <c r="K41" s="720"/>
      <c r="L41" s="747"/>
      <c r="M41" s="1927"/>
      <c r="N41" s="1951"/>
      <c r="O41" s="2171"/>
      <c r="P41" s="2159"/>
      <c r="Q41" s="748"/>
      <c r="R41" s="2203"/>
      <c r="S41" s="2206"/>
    </row>
    <row r="42" spans="1:19" ht="10.5" customHeight="1">
      <c r="A42" s="2200"/>
      <c r="B42" s="1914"/>
      <c r="C42" s="1898"/>
      <c r="D42" s="2145"/>
      <c r="E42" s="1898"/>
      <c r="F42" s="1898"/>
      <c r="G42" s="749" t="s">
        <v>88</v>
      </c>
      <c r="H42" s="750">
        <v>11000</v>
      </c>
      <c r="I42" s="2008"/>
      <c r="J42" s="2147"/>
      <c r="K42" s="721"/>
      <c r="L42" s="723"/>
      <c r="M42" s="1928"/>
      <c r="N42" s="1952"/>
      <c r="O42" s="2172"/>
      <c r="P42" s="2201"/>
      <c r="Q42" s="751"/>
      <c r="R42" s="2204"/>
      <c r="S42" s="2207"/>
    </row>
    <row r="43" spans="1:19" ht="10.5" customHeight="1">
      <c r="A43" s="2200" t="s">
        <v>24</v>
      </c>
      <c r="B43" s="1969" t="s">
        <v>1126</v>
      </c>
      <c r="C43" s="2211" t="s">
        <v>12</v>
      </c>
      <c r="D43" s="2218" t="s">
        <v>955</v>
      </c>
      <c r="E43" s="1896" t="s">
        <v>980</v>
      </c>
      <c r="F43" s="2211" t="s">
        <v>573</v>
      </c>
      <c r="G43" s="752" t="s">
        <v>589</v>
      </c>
      <c r="H43" s="744">
        <v>5000</v>
      </c>
      <c r="I43" s="2006">
        <f>SUM(J43:N45)</f>
        <v>38700</v>
      </c>
      <c r="J43" s="2033">
        <v>21700</v>
      </c>
      <c r="K43" s="719"/>
      <c r="L43" s="722"/>
      <c r="M43" s="2150">
        <v>12500</v>
      </c>
      <c r="N43" s="2152">
        <v>4500</v>
      </c>
      <c r="O43" s="2170">
        <f>SUM(P43:S45)</f>
        <v>0</v>
      </c>
      <c r="P43" s="2158"/>
      <c r="Q43" s="745"/>
      <c r="R43" s="2164"/>
      <c r="S43" s="2148"/>
    </row>
    <row r="44" spans="1:19" ht="10.5" customHeight="1">
      <c r="A44" s="2200"/>
      <c r="B44" s="1970"/>
      <c r="C44" s="2212"/>
      <c r="D44" s="2219"/>
      <c r="E44" s="1897"/>
      <c r="F44" s="2212"/>
      <c r="G44" s="743" t="s">
        <v>14</v>
      </c>
      <c r="H44" s="746">
        <v>15200</v>
      </c>
      <c r="I44" s="2007"/>
      <c r="J44" s="2146"/>
      <c r="K44" s="720"/>
      <c r="L44" s="747"/>
      <c r="M44" s="2038"/>
      <c r="N44" s="2153"/>
      <c r="O44" s="2171"/>
      <c r="P44" s="2159"/>
      <c r="Q44" s="748"/>
      <c r="R44" s="1992"/>
      <c r="S44" s="2056"/>
    </row>
    <row r="45" spans="1:19" ht="10.5" customHeight="1">
      <c r="A45" s="2200"/>
      <c r="B45" s="1971"/>
      <c r="C45" s="2213"/>
      <c r="D45" s="2220"/>
      <c r="E45" s="1898"/>
      <c r="F45" s="2213"/>
      <c r="G45" s="749" t="s">
        <v>88</v>
      </c>
      <c r="H45" s="750">
        <v>11000</v>
      </c>
      <c r="I45" s="2008"/>
      <c r="J45" s="2147"/>
      <c r="K45" s="721"/>
      <c r="L45" s="723"/>
      <c r="M45" s="2221"/>
      <c r="N45" s="2214"/>
      <c r="O45" s="2172"/>
      <c r="P45" s="2201"/>
      <c r="Q45" s="751"/>
      <c r="R45" s="2222"/>
      <c r="S45" s="2223"/>
    </row>
    <row r="46" spans="1:19" ht="10.5" customHeight="1">
      <c r="A46" s="2200" t="s">
        <v>25</v>
      </c>
      <c r="B46" s="1912" t="s">
        <v>996</v>
      </c>
      <c r="C46" s="1908" t="s">
        <v>12</v>
      </c>
      <c r="D46" s="2300" t="s">
        <v>876</v>
      </c>
      <c r="E46" s="1896" t="s">
        <v>997</v>
      </c>
      <c r="F46" s="2208" t="s">
        <v>741</v>
      </c>
      <c r="G46" s="90" t="s">
        <v>998</v>
      </c>
      <c r="H46" s="724">
        <v>15000</v>
      </c>
      <c r="I46" s="2006">
        <f>SUM(J46:N48)</f>
        <v>20000</v>
      </c>
      <c r="J46" s="2033">
        <v>0</v>
      </c>
      <c r="K46" s="719"/>
      <c r="L46" s="722"/>
      <c r="M46" s="1953">
        <v>10000</v>
      </c>
      <c r="N46" s="2063">
        <v>10000</v>
      </c>
      <c r="O46" s="2170">
        <f>SUM(P46:S48)</f>
        <v>0</v>
      </c>
      <c r="P46" s="1153"/>
      <c r="Q46" s="748"/>
      <c r="R46" s="1155"/>
      <c r="S46" s="1157"/>
    </row>
    <row r="47" spans="1:19" ht="10.5" customHeight="1">
      <c r="A47" s="2200"/>
      <c r="B47" s="1913"/>
      <c r="C47" s="1909"/>
      <c r="D47" s="2301"/>
      <c r="E47" s="1897"/>
      <c r="F47" s="2209"/>
      <c r="G47" s="89" t="s">
        <v>999</v>
      </c>
      <c r="H47" s="725">
        <v>5000</v>
      </c>
      <c r="I47" s="2007"/>
      <c r="J47" s="2146"/>
      <c r="K47" s="720"/>
      <c r="L47" s="747"/>
      <c r="M47" s="1954"/>
      <c r="N47" s="2064"/>
      <c r="O47" s="2171"/>
      <c r="P47" s="1153"/>
      <c r="Q47" s="748"/>
      <c r="R47" s="1155"/>
      <c r="S47" s="1157"/>
    </row>
    <row r="48" spans="1:19" ht="10.5" customHeight="1">
      <c r="A48" s="2200"/>
      <c r="B48" s="1913"/>
      <c r="C48" s="1915"/>
      <c r="D48" s="2302"/>
      <c r="E48" s="1898"/>
      <c r="F48" s="2210"/>
      <c r="G48" s="95" t="s">
        <v>1002</v>
      </c>
      <c r="H48" s="726">
        <v>10000</v>
      </c>
      <c r="I48" s="2008"/>
      <c r="J48" s="2147"/>
      <c r="K48" s="721"/>
      <c r="L48" s="723"/>
      <c r="M48" s="1955"/>
      <c r="N48" s="2065"/>
      <c r="O48" s="2172"/>
      <c r="P48" s="1153"/>
      <c r="Q48" s="748"/>
      <c r="R48" s="1155"/>
      <c r="S48" s="1157"/>
    </row>
    <row r="49" spans="1:19" ht="10.5" customHeight="1">
      <c r="A49" s="2200" t="s">
        <v>26</v>
      </c>
      <c r="B49" s="1912" t="s">
        <v>607</v>
      </c>
      <c r="C49" s="1896" t="s">
        <v>12</v>
      </c>
      <c r="D49" s="2226" t="s">
        <v>1138</v>
      </c>
      <c r="E49" s="2208" t="s">
        <v>608</v>
      </c>
      <c r="F49" s="2229" t="s">
        <v>609</v>
      </c>
      <c r="G49" s="743" t="s">
        <v>117</v>
      </c>
      <c r="H49" s="746">
        <v>27000</v>
      </c>
      <c r="I49" s="2006">
        <f>SUM(J49:N52)</f>
        <v>55500</v>
      </c>
      <c r="J49" s="2033">
        <v>38500</v>
      </c>
      <c r="K49" s="719"/>
      <c r="L49" s="722"/>
      <c r="M49" s="1953">
        <v>7000</v>
      </c>
      <c r="N49" s="2030">
        <v>10000</v>
      </c>
      <c r="O49" s="2170">
        <f>SUM(P49:S52)</f>
        <v>0</v>
      </c>
      <c r="P49" s="2158"/>
      <c r="Q49" s="745"/>
      <c r="R49" s="2230"/>
      <c r="S49" s="2233"/>
    </row>
    <row r="50" spans="1:19" ht="10.5" customHeight="1">
      <c r="A50" s="2200"/>
      <c r="B50" s="1913"/>
      <c r="C50" s="1897"/>
      <c r="D50" s="2227"/>
      <c r="E50" s="2209"/>
      <c r="F50" s="2229"/>
      <c r="G50" s="743" t="s">
        <v>600</v>
      </c>
      <c r="H50" s="746">
        <v>8500</v>
      </c>
      <c r="I50" s="2007"/>
      <c r="J50" s="2146"/>
      <c r="K50" s="720"/>
      <c r="L50" s="747"/>
      <c r="M50" s="1954"/>
      <c r="N50" s="2031"/>
      <c r="O50" s="2171"/>
      <c r="P50" s="2159"/>
      <c r="Q50" s="748"/>
      <c r="R50" s="2231"/>
      <c r="S50" s="2234"/>
    </row>
    <row r="51" spans="1:19" ht="10.5" customHeight="1">
      <c r="A51" s="2200"/>
      <c r="B51" s="1913"/>
      <c r="C51" s="1897"/>
      <c r="D51" s="2227"/>
      <c r="E51" s="2209"/>
      <c r="F51" s="2229"/>
      <c r="G51" s="743" t="s">
        <v>299</v>
      </c>
      <c r="H51" s="746">
        <v>10000</v>
      </c>
      <c r="I51" s="2007"/>
      <c r="J51" s="2146"/>
      <c r="K51" s="720"/>
      <c r="L51" s="747"/>
      <c r="M51" s="1954"/>
      <c r="N51" s="2031"/>
      <c r="O51" s="2171"/>
      <c r="P51" s="2159"/>
      <c r="Q51" s="748"/>
      <c r="R51" s="2231"/>
      <c r="S51" s="2234"/>
    </row>
    <row r="52" spans="1:19" ht="10.5" customHeight="1">
      <c r="A52" s="2200"/>
      <c r="B52" s="1914"/>
      <c r="C52" s="1898"/>
      <c r="D52" s="2228"/>
      <c r="E52" s="2210"/>
      <c r="F52" s="2229"/>
      <c r="G52" s="749" t="s">
        <v>88</v>
      </c>
      <c r="H52" s="750">
        <v>9500</v>
      </c>
      <c r="I52" s="2008"/>
      <c r="J52" s="2147"/>
      <c r="K52" s="721"/>
      <c r="L52" s="723"/>
      <c r="M52" s="1955"/>
      <c r="N52" s="2032"/>
      <c r="O52" s="2172"/>
      <c r="P52" s="2201"/>
      <c r="Q52" s="751"/>
      <c r="R52" s="2232"/>
      <c r="S52" s="2235"/>
    </row>
    <row r="53" spans="1:19" ht="10.5" customHeight="1">
      <c r="A53" s="2200" t="s">
        <v>29</v>
      </c>
      <c r="B53" s="1969" t="s">
        <v>1332</v>
      </c>
      <c r="C53" s="1896" t="s">
        <v>12</v>
      </c>
      <c r="D53" s="2143" t="s">
        <v>1148</v>
      </c>
      <c r="E53" s="1896" t="s">
        <v>980</v>
      </c>
      <c r="F53" s="1896" t="s">
        <v>573</v>
      </c>
      <c r="G53" s="743" t="s">
        <v>117</v>
      </c>
      <c r="H53" s="744">
        <v>10000</v>
      </c>
      <c r="I53" s="2006">
        <f>SUM(J53:N56)</f>
        <v>55500</v>
      </c>
      <c r="J53" s="2033">
        <v>38500</v>
      </c>
      <c r="K53" s="719"/>
      <c r="L53" s="722"/>
      <c r="M53" s="1926">
        <v>5000</v>
      </c>
      <c r="N53" s="1950">
        <v>12000</v>
      </c>
      <c r="O53" s="2170">
        <f>SUM(P53:S56)</f>
        <v>0</v>
      </c>
      <c r="P53" s="2158"/>
      <c r="Q53" s="745"/>
      <c r="R53" s="2230"/>
      <c r="S53" s="2233"/>
    </row>
    <row r="54" spans="1:19" ht="10.5" customHeight="1">
      <c r="A54" s="2200"/>
      <c r="B54" s="1970"/>
      <c r="C54" s="1897"/>
      <c r="D54" s="2144"/>
      <c r="E54" s="1897"/>
      <c r="F54" s="1897"/>
      <c r="G54" s="743" t="s">
        <v>600</v>
      </c>
      <c r="H54" s="746">
        <v>40000</v>
      </c>
      <c r="I54" s="2007"/>
      <c r="J54" s="2146"/>
      <c r="K54" s="720"/>
      <c r="L54" s="747"/>
      <c r="M54" s="1927"/>
      <c r="N54" s="1951"/>
      <c r="O54" s="2171"/>
      <c r="P54" s="2159"/>
      <c r="Q54" s="748"/>
      <c r="R54" s="2231"/>
      <c r="S54" s="2234"/>
    </row>
    <row r="55" spans="1:19" ht="10.5" customHeight="1">
      <c r="A55" s="2200"/>
      <c r="B55" s="1970"/>
      <c r="C55" s="1897"/>
      <c r="D55" s="2144"/>
      <c r="E55" s="1897"/>
      <c r="F55" s="1897"/>
      <c r="G55" s="187" t="s">
        <v>299</v>
      </c>
      <c r="H55" s="746"/>
      <c r="I55" s="2007"/>
      <c r="J55" s="2146"/>
      <c r="K55" s="720"/>
      <c r="L55" s="747"/>
      <c r="M55" s="1927"/>
      <c r="N55" s="1951"/>
      <c r="O55" s="2171"/>
      <c r="P55" s="2159"/>
      <c r="Q55" s="748"/>
      <c r="R55" s="2231"/>
      <c r="S55" s="2234"/>
    </row>
    <row r="56" spans="1:19" ht="10.5" customHeight="1">
      <c r="A56" s="2200"/>
      <c r="B56" s="1971"/>
      <c r="C56" s="1898"/>
      <c r="D56" s="2145"/>
      <c r="E56" s="1898"/>
      <c r="F56" s="1898"/>
      <c r="G56" s="749" t="s">
        <v>88</v>
      </c>
      <c r="H56" s="750">
        <v>5000</v>
      </c>
      <c r="I56" s="2008"/>
      <c r="J56" s="2147"/>
      <c r="K56" s="721"/>
      <c r="L56" s="723"/>
      <c r="M56" s="1928"/>
      <c r="N56" s="1952"/>
      <c r="O56" s="2172"/>
      <c r="P56" s="2201"/>
      <c r="Q56" s="751"/>
      <c r="R56" s="2232"/>
      <c r="S56" s="2235"/>
    </row>
    <row r="57" spans="1:19" ht="10.5" customHeight="1">
      <c r="A57" s="2200" t="s">
        <v>30</v>
      </c>
      <c r="B57" s="1912" t="s">
        <v>987</v>
      </c>
      <c r="C57" s="2211" t="s">
        <v>12</v>
      </c>
      <c r="D57" s="1972" t="s">
        <v>1136</v>
      </c>
      <c r="E57" s="1896" t="s">
        <v>605</v>
      </c>
      <c r="F57" s="2215" t="s">
        <v>281</v>
      </c>
      <c r="G57" s="753" t="s">
        <v>117</v>
      </c>
      <c r="H57" s="754">
        <v>60000</v>
      </c>
      <c r="I57" s="2006">
        <f>SUM(J57:N60)</f>
        <v>186000</v>
      </c>
      <c r="J57" s="2033">
        <v>130000</v>
      </c>
      <c r="K57" s="1252"/>
      <c r="L57" s="1249"/>
      <c r="M57" s="1926">
        <v>10000</v>
      </c>
      <c r="N57" s="1950">
        <v>46000</v>
      </c>
      <c r="O57" s="2170">
        <f>SUM(P57:S60)</f>
        <v>0</v>
      </c>
      <c r="P57" s="2158"/>
      <c r="Q57" s="745"/>
      <c r="R57" s="2202"/>
      <c r="S57" s="2205"/>
    </row>
    <row r="58" spans="1:19" ht="10.5" customHeight="1">
      <c r="A58" s="2200"/>
      <c r="B58" s="1913"/>
      <c r="C58" s="2212"/>
      <c r="D58" s="1973"/>
      <c r="E58" s="1897"/>
      <c r="F58" s="2216"/>
      <c r="G58" s="187" t="s">
        <v>115</v>
      </c>
      <c r="H58" s="756">
        <v>75000</v>
      </c>
      <c r="I58" s="2007"/>
      <c r="J58" s="2146"/>
      <c r="K58" s="1253"/>
      <c r="L58" s="1250"/>
      <c r="M58" s="1927"/>
      <c r="N58" s="1951"/>
      <c r="O58" s="2171"/>
      <c r="P58" s="2159"/>
      <c r="Q58" s="748"/>
      <c r="R58" s="2203"/>
      <c r="S58" s="2206"/>
    </row>
    <row r="59" spans="1:19" ht="10.5" customHeight="1">
      <c r="A59" s="2200"/>
      <c r="B59" s="1913"/>
      <c r="C59" s="2212"/>
      <c r="D59" s="1973"/>
      <c r="E59" s="1897"/>
      <c r="F59" s="2216"/>
      <c r="G59" s="187" t="s">
        <v>299</v>
      </c>
      <c r="H59" s="756">
        <v>20000</v>
      </c>
      <c r="I59" s="2007"/>
      <c r="J59" s="2146"/>
      <c r="K59" s="1253"/>
      <c r="L59" s="1250"/>
      <c r="M59" s="1927"/>
      <c r="N59" s="1951"/>
      <c r="O59" s="2171"/>
      <c r="P59" s="2159"/>
      <c r="Q59" s="748"/>
      <c r="R59" s="2203"/>
      <c r="S59" s="2206"/>
    </row>
    <row r="60" spans="1:19" ht="10.5" customHeight="1">
      <c r="A60" s="2200"/>
      <c r="B60" s="1914"/>
      <c r="C60" s="2213"/>
      <c r="D60" s="1974"/>
      <c r="E60" s="1898"/>
      <c r="F60" s="2217"/>
      <c r="G60" s="188" t="s">
        <v>88</v>
      </c>
      <c r="H60" s="758">
        <v>35000</v>
      </c>
      <c r="I60" s="2008"/>
      <c r="J60" s="2147"/>
      <c r="K60" s="1254"/>
      <c r="L60" s="1251"/>
      <c r="M60" s="1928"/>
      <c r="N60" s="1952"/>
      <c r="O60" s="2172"/>
      <c r="P60" s="2201"/>
      <c r="Q60" s="751"/>
      <c r="R60" s="2204"/>
      <c r="S60" s="2207"/>
    </row>
    <row r="61" spans="1:19" ht="10.5" customHeight="1">
      <c r="A61" s="2200" t="s">
        <v>32</v>
      </c>
      <c r="B61" s="1912" t="s">
        <v>986</v>
      </c>
      <c r="C61" s="2211" t="s">
        <v>12</v>
      </c>
      <c r="D61" s="1972" t="s">
        <v>984</v>
      </c>
      <c r="E61" s="1896" t="s">
        <v>985</v>
      </c>
      <c r="F61" s="2215" t="s">
        <v>983</v>
      </c>
      <c r="G61" s="753" t="s">
        <v>117</v>
      </c>
      <c r="H61" s="754">
        <v>100000</v>
      </c>
      <c r="I61" s="2006">
        <f>SUM(J61:N64)</f>
        <v>400000</v>
      </c>
      <c r="J61" s="2033">
        <v>150000</v>
      </c>
      <c r="K61" s="1252"/>
      <c r="L61" s="1249"/>
      <c r="M61" s="1926">
        <v>100000</v>
      </c>
      <c r="N61" s="1950">
        <v>150000</v>
      </c>
      <c r="O61" s="2170">
        <f>SUM(P61:S64)</f>
        <v>0</v>
      </c>
      <c r="P61" s="2282"/>
      <c r="Q61" s="755"/>
      <c r="R61" s="2202"/>
      <c r="S61" s="2205"/>
    </row>
    <row r="62" spans="1:19" ht="10.5" customHeight="1">
      <c r="A62" s="2200"/>
      <c r="B62" s="1913"/>
      <c r="C62" s="2212"/>
      <c r="D62" s="1973"/>
      <c r="E62" s="1897"/>
      <c r="F62" s="2216"/>
      <c r="G62" s="187" t="s">
        <v>115</v>
      </c>
      <c r="H62" s="756">
        <v>130000</v>
      </c>
      <c r="I62" s="2007"/>
      <c r="J62" s="2146"/>
      <c r="K62" s="1253"/>
      <c r="L62" s="1250"/>
      <c r="M62" s="1927"/>
      <c r="N62" s="1951"/>
      <c r="O62" s="2171"/>
      <c r="P62" s="2283"/>
      <c r="Q62" s="757"/>
      <c r="R62" s="2203"/>
      <c r="S62" s="2206"/>
    </row>
    <row r="63" spans="1:19" ht="10.5" customHeight="1">
      <c r="A63" s="2200"/>
      <c r="B63" s="1913"/>
      <c r="C63" s="2212"/>
      <c r="D63" s="1973"/>
      <c r="E63" s="1897"/>
      <c r="F63" s="2216"/>
      <c r="G63" s="187" t="s">
        <v>299</v>
      </c>
      <c r="H63" s="756">
        <v>120000</v>
      </c>
      <c r="I63" s="2007"/>
      <c r="J63" s="2146"/>
      <c r="K63" s="1253"/>
      <c r="L63" s="1250"/>
      <c r="M63" s="1927"/>
      <c r="N63" s="1951"/>
      <c r="O63" s="2171"/>
      <c r="P63" s="2283"/>
      <c r="Q63" s="757"/>
      <c r="R63" s="2203"/>
      <c r="S63" s="2206"/>
    </row>
    <row r="64" spans="1:19" ht="10.5" customHeight="1">
      <c r="A64" s="2200"/>
      <c r="B64" s="1914"/>
      <c r="C64" s="2213"/>
      <c r="D64" s="1974"/>
      <c r="E64" s="1898"/>
      <c r="F64" s="2217"/>
      <c r="G64" s="188" t="s">
        <v>88</v>
      </c>
      <c r="H64" s="758">
        <v>50000</v>
      </c>
      <c r="I64" s="2008"/>
      <c r="J64" s="2147"/>
      <c r="K64" s="1254"/>
      <c r="L64" s="1251"/>
      <c r="M64" s="1928"/>
      <c r="N64" s="1952"/>
      <c r="O64" s="2172"/>
      <c r="P64" s="2284"/>
      <c r="Q64" s="759"/>
      <c r="R64" s="2204"/>
      <c r="S64" s="2207"/>
    </row>
    <row r="65" spans="1:19" ht="10.5" customHeight="1">
      <c r="A65" s="2200" t="s">
        <v>42</v>
      </c>
      <c r="B65" s="1969" t="s">
        <v>988</v>
      </c>
      <c r="C65" s="1896" t="s">
        <v>12</v>
      </c>
      <c r="D65" s="2226" t="s">
        <v>989</v>
      </c>
      <c r="E65" s="1896" t="s">
        <v>605</v>
      </c>
      <c r="F65" s="2215" t="s">
        <v>632</v>
      </c>
      <c r="G65" s="753" t="s">
        <v>117</v>
      </c>
      <c r="H65" s="754">
        <v>50000</v>
      </c>
      <c r="I65" s="2006">
        <f>SUM(J65:N68)</f>
        <v>150000</v>
      </c>
      <c r="J65" s="2033">
        <v>105000</v>
      </c>
      <c r="K65" s="1252"/>
      <c r="L65" s="1249"/>
      <c r="M65" s="1926">
        <v>10000</v>
      </c>
      <c r="N65" s="1950">
        <v>35000</v>
      </c>
      <c r="O65" s="2170">
        <f>SUM(P65:S68)</f>
        <v>0</v>
      </c>
      <c r="P65" s="2158"/>
      <c r="Q65" s="745"/>
      <c r="R65" s="2230"/>
      <c r="S65" s="2233"/>
    </row>
    <row r="66" spans="1:19" ht="10.5" customHeight="1">
      <c r="A66" s="2200"/>
      <c r="B66" s="2224"/>
      <c r="C66" s="1897"/>
      <c r="D66" s="2227"/>
      <c r="E66" s="1897"/>
      <c r="F66" s="2216"/>
      <c r="G66" s="187" t="s">
        <v>115</v>
      </c>
      <c r="H66" s="756">
        <v>50000</v>
      </c>
      <c r="I66" s="2007"/>
      <c r="J66" s="2146"/>
      <c r="K66" s="1253"/>
      <c r="L66" s="1250"/>
      <c r="M66" s="1927"/>
      <c r="N66" s="1951"/>
      <c r="O66" s="2171"/>
      <c r="P66" s="2159"/>
      <c r="Q66" s="748"/>
      <c r="R66" s="2231"/>
      <c r="S66" s="2234"/>
    </row>
    <row r="67" spans="1:19" ht="10.5" customHeight="1">
      <c r="A67" s="2200"/>
      <c r="B67" s="2224"/>
      <c r="C67" s="1897"/>
      <c r="D67" s="2227"/>
      <c r="E67" s="1897"/>
      <c r="F67" s="2216"/>
      <c r="G67" s="187" t="s">
        <v>299</v>
      </c>
      <c r="H67" s="756">
        <v>30000</v>
      </c>
      <c r="I67" s="2007"/>
      <c r="J67" s="2146"/>
      <c r="K67" s="1253"/>
      <c r="L67" s="1250"/>
      <c r="M67" s="1927"/>
      <c r="N67" s="1951"/>
      <c r="O67" s="2171"/>
      <c r="P67" s="2159"/>
      <c r="Q67" s="748"/>
      <c r="R67" s="2231"/>
      <c r="S67" s="2234"/>
    </row>
    <row r="68" spans="1:19" ht="10.5" customHeight="1">
      <c r="A68" s="2200"/>
      <c r="B68" s="2225"/>
      <c r="C68" s="1898"/>
      <c r="D68" s="2228"/>
      <c r="E68" s="1898"/>
      <c r="F68" s="2217"/>
      <c r="G68" s="188" t="s">
        <v>88</v>
      </c>
      <c r="H68" s="758">
        <v>20000</v>
      </c>
      <c r="I68" s="2008"/>
      <c r="J68" s="2147"/>
      <c r="K68" s="1254"/>
      <c r="L68" s="1251"/>
      <c r="M68" s="1928"/>
      <c r="N68" s="1952"/>
      <c r="O68" s="2172"/>
      <c r="P68" s="2201"/>
      <c r="Q68" s="751"/>
      <c r="R68" s="2232"/>
      <c r="S68" s="2235"/>
    </row>
    <row r="69" spans="1:19" ht="10.5" customHeight="1">
      <c r="A69" s="2200" t="s">
        <v>43</v>
      </c>
      <c r="B69" s="1969" t="s">
        <v>635</v>
      </c>
      <c r="C69" s="1896" t="s">
        <v>12</v>
      </c>
      <c r="D69" s="2226" t="s">
        <v>978</v>
      </c>
      <c r="E69" s="2208" t="s">
        <v>636</v>
      </c>
      <c r="F69" s="2229" t="s">
        <v>637</v>
      </c>
      <c r="G69" s="743" t="s">
        <v>117</v>
      </c>
      <c r="H69" s="746">
        <v>45000</v>
      </c>
      <c r="I69" s="2006">
        <f>SUM(J69:N72)</f>
        <v>100000</v>
      </c>
      <c r="J69" s="2033">
        <v>70000</v>
      </c>
      <c r="K69" s="719"/>
      <c r="L69" s="722"/>
      <c r="M69" s="1953">
        <v>10000</v>
      </c>
      <c r="N69" s="2030">
        <v>20000</v>
      </c>
      <c r="O69" s="2170">
        <f>SUM(P69:S72)</f>
        <v>0</v>
      </c>
      <c r="P69" s="2158"/>
      <c r="Q69" s="745"/>
      <c r="R69" s="2230"/>
      <c r="S69" s="2233"/>
    </row>
    <row r="70" spans="1:19" ht="10.5" customHeight="1">
      <c r="A70" s="2200"/>
      <c r="B70" s="1970"/>
      <c r="C70" s="1897"/>
      <c r="D70" s="2227"/>
      <c r="E70" s="2209"/>
      <c r="F70" s="2229"/>
      <c r="G70" s="743" t="s">
        <v>600</v>
      </c>
      <c r="H70" s="746">
        <v>15000</v>
      </c>
      <c r="I70" s="2007"/>
      <c r="J70" s="2146"/>
      <c r="K70" s="720"/>
      <c r="L70" s="747"/>
      <c r="M70" s="1954"/>
      <c r="N70" s="2031"/>
      <c r="O70" s="2171"/>
      <c r="P70" s="2159"/>
      <c r="Q70" s="748"/>
      <c r="R70" s="2231"/>
      <c r="S70" s="2234"/>
    </row>
    <row r="71" spans="1:19" ht="10.5" customHeight="1">
      <c r="A71" s="2200"/>
      <c r="B71" s="1970"/>
      <c r="C71" s="1897"/>
      <c r="D71" s="2227"/>
      <c r="E71" s="2209"/>
      <c r="F71" s="2229"/>
      <c r="G71" s="743" t="s">
        <v>299</v>
      </c>
      <c r="H71" s="746">
        <v>35000</v>
      </c>
      <c r="I71" s="2007"/>
      <c r="J71" s="2146"/>
      <c r="K71" s="720"/>
      <c r="L71" s="747"/>
      <c r="M71" s="1954"/>
      <c r="N71" s="2031"/>
      <c r="O71" s="2171"/>
      <c r="P71" s="2159"/>
      <c r="Q71" s="748"/>
      <c r="R71" s="2231"/>
      <c r="S71" s="2234"/>
    </row>
    <row r="72" spans="1:19" ht="10.5" customHeight="1">
      <c r="A72" s="2200"/>
      <c r="B72" s="1971"/>
      <c r="C72" s="1898"/>
      <c r="D72" s="2228"/>
      <c r="E72" s="2210"/>
      <c r="F72" s="2229"/>
      <c r="G72" s="749" t="s">
        <v>88</v>
      </c>
      <c r="H72" s="750">
        <v>5000</v>
      </c>
      <c r="I72" s="2008"/>
      <c r="J72" s="2147"/>
      <c r="K72" s="721"/>
      <c r="L72" s="723"/>
      <c r="M72" s="1955"/>
      <c r="N72" s="2032"/>
      <c r="O72" s="2172"/>
      <c r="P72" s="2201"/>
      <c r="Q72" s="751"/>
      <c r="R72" s="2232"/>
      <c r="S72" s="2235"/>
    </row>
    <row r="73" spans="1:19" ht="10.5" customHeight="1">
      <c r="A73" s="2200" t="s">
        <v>44</v>
      </c>
      <c r="B73" s="1969" t="s">
        <v>610</v>
      </c>
      <c r="C73" s="1896" t="s">
        <v>12</v>
      </c>
      <c r="D73" s="2236" t="s">
        <v>795</v>
      </c>
      <c r="E73" s="1896" t="s">
        <v>633</v>
      </c>
      <c r="F73" s="1896" t="s">
        <v>573</v>
      </c>
      <c r="G73" s="753" t="s">
        <v>117</v>
      </c>
      <c r="H73" s="754">
        <v>25500</v>
      </c>
      <c r="I73" s="2006">
        <f>SUM(J73:N76)</f>
        <v>70000</v>
      </c>
      <c r="J73" s="2033">
        <v>49000</v>
      </c>
      <c r="K73" s="719"/>
      <c r="L73" s="722"/>
      <c r="M73" s="1953">
        <v>11000</v>
      </c>
      <c r="N73" s="2030">
        <v>10000</v>
      </c>
      <c r="O73" s="2170">
        <f>SUM(P73:S76)</f>
        <v>0</v>
      </c>
      <c r="P73" s="2158"/>
      <c r="Q73" s="745"/>
      <c r="R73" s="2230"/>
      <c r="S73" s="2233"/>
    </row>
    <row r="74" spans="1:19" ht="10.5" customHeight="1">
      <c r="A74" s="2200"/>
      <c r="B74" s="1970"/>
      <c r="C74" s="1897"/>
      <c r="D74" s="2237"/>
      <c r="E74" s="1897"/>
      <c r="F74" s="1897"/>
      <c r="G74" s="187" t="s">
        <v>981</v>
      </c>
      <c r="H74" s="756">
        <v>31000</v>
      </c>
      <c r="I74" s="2007"/>
      <c r="J74" s="2146"/>
      <c r="K74" s="720"/>
      <c r="L74" s="747"/>
      <c r="M74" s="1954"/>
      <c r="N74" s="2031"/>
      <c r="O74" s="2171"/>
      <c r="P74" s="2159"/>
      <c r="Q74" s="748"/>
      <c r="R74" s="2231"/>
      <c r="S74" s="2234"/>
    </row>
    <row r="75" spans="1:19" ht="10.5" customHeight="1">
      <c r="A75" s="2200"/>
      <c r="B75" s="1970"/>
      <c r="C75" s="1897"/>
      <c r="D75" s="2237"/>
      <c r="E75" s="1897"/>
      <c r="F75" s="1897"/>
      <c r="G75" s="187" t="s">
        <v>88</v>
      </c>
      <c r="H75" s="756">
        <v>8500</v>
      </c>
      <c r="I75" s="2007"/>
      <c r="J75" s="2146"/>
      <c r="K75" s="720"/>
      <c r="L75" s="747"/>
      <c r="M75" s="1954"/>
      <c r="N75" s="2031"/>
      <c r="O75" s="2171"/>
      <c r="P75" s="2159"/>
      <c r="Q75" s="748"/>
      <c r="R75" s="2231"/>
      <c r="S75" s="2234"/>
    </row>
    <row r="76" spans="1:19" ht="10.5" customHeight="1">
      <c r="A76" s="2200"/>
      <c r="B76" s="1971"/>
      <c r="C76" s="1898"/>
      <c r="D76" s="2237"/>
      <c r="E76" s="1898"/>
      <c r="F76" s="1898"/>
      <c r="G76" s="188" t="s">
        <v>606</v>
      </c>
      <c r="H76" s="758">
        <v>5000</v>
      </c>
      <c r="I76" s="2008"/>
      <c r="J76" s="2147"/>
      <c r="K76" s="721"/>
      <c r="L76" s="723"/>
      <c r="M76" s="1955"/>
      <c r="N76" s="2032"/>
      <c r="O76" s="2172"/>
      <c r="P76" s="2201"/>
      <c r="Q76" s="751"/>
      <c r="R76" s="2232"/>
      <c r="S76" s="2235"/>
    </row>
    <row r="77" spans="1:19" ht="10.5" customHeight="1">
      <c r="A77" s="2200" t="s">
        <v>45</v>
      </c>
      <c r="B77" s="2297" t="s">
        <v>1184</v>
      </c>
      <c r="C77" s="1896" t="s">
        <v>649</v>
      </c>
      <c r="D77" s="2300" t="s">
        <v>1185</v>
      </c>
      <c r="E77" s="2303" t="s">
        <v>1186</v>
      </c>
      <c r="F77" s="2313" t="s">
        <v>1187</v>
      </c>
      <c r="G77" s="107" t="s">
        <v>1188</v>
      </c>
      <c r="H77" s="754">
        <v>15000</v>
      </c>
      <c r="I77" s="2006">
        <f>SUM(J77:N80)</f>
        <v>110000</v>
      </c>
      <c r="J77" s="2033">
        <v>77000</v>
      </c>
      <c r="K77" s="719"/>
      <c r="L77" s="722"/>
      <c r="M77" s="1953">
        <v>10000</v>
      </c>
      <c r="N77" s="2030">
        <v>23000</v>
      </c>
      <c r="O77" s="2170">
        <f>SUM(P77:S80)</f>
        <v>0</v>
      </c>
      <c r="P77" s="2158"/>
      <c r="Q77" s="745"/>
      <c r="R77" s="2230"/>
      <c r="S77" s="2233"/>
    </row>
    <row r="78" spans="1:19" ht="10.5" customHeight="1">
      <c r="A78" s="2200"/>
      <c r="B78" s="2298"/>
      <c r="C78" s="1897"/>
      <c r="D78" s="2301"/>
      <c r="E78" s="2304"/>
      <c r="F78" s="2314"/>
      <c r="G78" s="90" t="s">
        <v>61</v>
      </c>
      <c r="H78" s="756">
        <v>45000</v>
      </c>
      <c r="I78" s="2007"/>
      <c r="J78" s="2146"/>
      <c r="K78" s="720"/>
      <c r="L78" s="747"/>
      <c r="M78" s="1954"/>
      <c r="N78" s="2031"/>
      <c r="O78" s="2171"/>
      <c r="P78" s="2159"/>
      <c r="Q78" s="748"/>
      <c r="R78" s="2231"/>
      <c r="S78" s="2234"/>
    </row>
    <row r="79" spans="1:19" ht="10.5" customHeight="1">
      <c r="A79" s="2200"/>
      <c r="B79" s="2298"/>
      <c r="C79" s="1897"/>
      <c r="D79" s="2301"/>
      <c r="E79" s="2304"/>
      <c r="F79" s="2314"/>
      <c r="G79" s="90" t="s">
        <v>1189</v>
      </c>
      <c r="H79" s="756">
        <v>7000</v>
      </c>
      <c r="I79" s="2007"/>
      <c r="J79" s="2146"/>
      <c r="K79" s="720"/>
      <c r="L79" s="747"/>
      <c r="M79" s="1954"/>
      <c r="N79" s="2031"/>
      <c r="O79" s="2171"/>
      <c r="P79" s="2159"/>
      <c r="Q79" s="748"/>
      <c r="R79" s="2231"/>
      <c r="S79" s="2234"/>
    </row>
    <row r="80" spans="1:19" ht="10.5" customHeight="1">
      <c r="A80" s="2200"/>
      <c r="B80" s="2299"/>
      <c r="C80" s="1898"/>
      <c r="D80" s="2302"/>
      <c r="E80" s="2305"/>
      <c r="F80" s="2229"/>
      <c r="G80" s="96" t="s">
        <v>804</v>
      </c>
      <c r="H80" s="758">
        <v>43000</v>
      </c>
      <c r="I80" s="2008"/>
      <c r="J80" s="2147"/>
      <c r="K80" s="721"/>
      <c r="L80" s="723"/>
      <c r="M80" s="1955"/>
      <c r="N80" s="2032"/>
      <c r="O80" s="2172"/>
      <c r="P80" s="2201"/>
      <c r="Q80" s="751"/>
      <c r="R80" s="2232"/>
      <c r="S80" s="2235"/>
    </row>
    <row r="81" spans="1:19" ht="10.5" customHeight="1">
      <c r="A81" s="2200" t="s">
        <v>46</v>
      </c>
      <c r="B81" s="2308" t="s">
        <v>873</v>
      </c>
      <c r="C81" s="1896" t="s">
        <v>649</v>
      </c>
      <c r="D81" s="2311" t="s">
        <v>1003</v>
      </c>
      <c r="E81" s="2304" t="s">
        <v>888</v>
      </c>
      <c r="F81" s="2306" t="s">
        <v>886</v>
      </c>
      <c r="G81" s="1174" t="s">
        <v>887</v>
      </c>
      <c r="H81" s="756">
        <v>31000</v>
      </c>
      <c r="I81" s="2006">
        <f>SUM(J81:N84)</f>
        <v>0</v>
      </c>
      <c r="J81" s="2033">
        <v>0</v>
      </c>
      <c r="K81" s="719"/>
      <c r="L81" s="1474" t="s">
        <v>1145</v>
      </c>
      <c r="M81" s="1953"/>
      <c r="N81" s="2030"/>
      <c r="O81" s="2170">
        <f>SUM(P81:S84)</f>
        <v>0</v>
      </c>
      <c r="P81" s="2158"/>
      <c r="Q81" s="745"/>
      <c r="R81" s="2230"/>
      <c r="S81" s="2233"/>
    </row>
    <row r="82" spans="1:19" ht="10.5" customHeight="1">
      <c r="A82" s="2200"/>
      <c r="B82" s="2309"/>
      <c r="C82" s="1897"/>
      <c r="D82" s="2311"/>
      <c r="E82" s="2304"/>
      <c r="F82" s="2307"/>
      <c r="G82" s="1175" t="s">
        <v>619</v>
      </c>
      <c r="H82" s="756">
        <v>37000</v>
      </c>
      <c r="I82" s="2007"/>
      <c r="J82" s="2146"/>
      <c r="K82" s="720"/>
      <c r="L82" s="1475" t="s">
        <v>1279</v>
      </c>
      <c r="M82" s="1954"/>
      <c r="N82" s="2031"/>
      <c r="O82" s="2171"/>
      <c r="P82" s="2159"/>
      <c r="Q82" s="748"/>
      <c r="R82" s="2231"/>
      <c r="S82" s="2234"/>
    </row>
    <row r="83" spans="1:19" ht="10.5" customHeight="1">
      <c r="A83" s="2200"/>
      <c r="B83" s="2309"/>
      <c r="C83" s="1897"/>
      <c r="D83" s="2311"/>
      <c r="E83" s="2304"/>
      <c r="F83" s="2307"/>
      <c r="G83" s="1175" t="s">
        <v>620</v>
      </c>
      <c r="H83" s="756">
        <v>3400</v>
      </c>
      <c r="I83" s="2007"/>
      <c r="J83" s="2146"/>
      <c r="K83" s="720"/>
      <c r="L83" s="1475" t="s">
        <v>34</v>
      </c>
      <c r="M83" s="1954"/>
      <c r="N83" s="2031"/>
      <c r="O83" s="2171"/>
      <c r="P83" s="2159"/>
      <c r="Q83" s="748"/>
      <c r="R83" s="2231"/>
      <c r="S83" s="2234"/>
    </row>
    <row r="84" spans="1:19" ht="10.5" customHeight="1">
      <c r="A84" s="2200"/>
      <c r="B84" s="2310"/>
      <c r="C84" s="1898"/>
      <c r="D84" s="2312"/>
      <c r="E84" s="2305"/>
      <c r="F84" s="2307"/>
      <c r="G84" s="1176" t="s">
        <v>130</v>
      </c>
      <c r="H84" s="758">
        <v>3600</v>
      </c>
      <c r="I84" s="2008"/>
      <c r="J84" s="2147"/>
      <c r="K84" s="721"/>
      <c r="L84" s="1473" t="s">
        <v>1280</v>
      </c>
      <c r="M84" s="1955"/>
      <c r="N84" s="2032"/>
      <c r="O84" s="2172"/>
      <c r="P84" s="2201"/>
      <c r="Q84" s="751"/>
      <c r="R84" s="2232"/>
      <c r="S84" s="2235"/>
    </row>
    <row r="85" spans="1:19" ht="10.5" customHeight="1">
      <c r="A85" s="2238" t="s">
        <v>47</v>
      </c>
      <c r="B85" s="1914" t="s">
        <v>1004</v>
      </c>
      <c r="C85" s="1896" t="s">
        <v>649</v>
      </c>
      <c r="D85" s="2144" t="s">
        <v>989</v>
      </c>
      <c r="E85" s="1898" t="s">
        <v>1005</v>
      </c>
      <c r="F85" s="1898" t="s">
        <v>866</v>
      </c>
      <c r="G85" s="1174" t="s">
        <v>887</v>
      </c>
      <c r="H85" s="756">
        <v>11000</v>
      </c>
      <c r="I85" s="2007">
        <f>SUM(J85:N88)</f>
        <v>30000</v>
      </c>
      <c r="J85" s="2120" t="s">
        <v>1295</v>
      </c>
      <c r="K85" s="2128">
        <v>25000</v>
      </c>
      <c r="L85" s="747"/>
      <c r="M85" s="1927">
        <v>5000</v>
      </c>
      <c r="N85" s="1930">
        <v>0</v>
      </c>
      <c r="O85" s="2171">
        <f>SUM(P85:S88)</f>
        <v>0</v>
      </c>
      <c r="P85" s="2159"/>
      <c r="Q85" s="748"/>
      <c r="R85" s="2203"/>
      <c r="S85" s="2206"/>
    </row>
    <row r="86" spans="1:19" ht="10.5" customHeight="1">
      <c r="A86" s="2238"/>
      <c r="B86" s="2250"/>
      <c r="C86" s="1897"/>
      <c r="D86" s="2144"/>
      <c r="E86" s="2249"/>
      <c r="F86" s="2249"/>
      <c r="G86" s="1175" t="s">
        <v>619</v>
      </c>
      <c r="H86" s="756">
        <v>24000</v>
      </c>
      <c r="I86" s="2007"/>
      <c r="J86" s="2121"/>
      <c r="K86" s="2129"/>
      <c r="L86" s="747"/>
      <c r="M86" s="1927"/>
      <c r="N86" s="1930"/>
      <c r="O86" s="2171"/>
      <c r="P86" s="2276"/>
      <c r="Q86" s="748"/>
      <c r="R86" s="2203"/>
      <c r="S86" s="2206"/>
    </row>
    <row r="87" spans="1:19" ht="10.5" customHeight="1">
      <c r="A87" s="2238"/>
      <c r="B87" s="2250"/>
      <c r="C87" s="1897"/>
      <c r="D87" s="2144"/>
      <c r="E87" s="2249"/>
      <c r="F87" s="2249"/>
      <c r="G87" s="1175" t="s">
        <v>620</v>
      </c>
      <c r="H87" s="756">
        <v>5000</v>
      </c>
      <c r="I87" s="2007"/>
      <c r="J87" s="2121"/>
      <c r="K87" s="2129"/>
      <c r="L87" s="747"/>
      <c r="M87" s="1927"/>
      <c r="N87" s="1930"/>
      <c r="O87" s="2171"/>
      <c r="P87" s="2276"/>
      <c r="Q87" s="748"/>
      <c r="R87" s="2203"/>
      <c r="S87" s="2206"/>
    </row>
    <row r="88" spans="1:19" ht="10.5" customHeight="1">
      <c r="A88" s="2239"/>
      <c r="B88" s="2250"/>
      <c r="C88" s="1898"/>
      <c r="D88" s="2145"/>
      <c r="E88" s="2249"/>
      <c r="F88" s="2249"/>
      <c r="G88" s="1176" t="s">
        <v>130</v>
      </c>
      <c r="H88" s="758"/>
      <c r="I88" s="2008"/>
      <c r="J88" s="2122"/>
      <c r="K88" s="2130"/>
      <c r="L88" s="723"/>
      <c r="M88" s="1928"/>
      <c r="N88" s="1931"/>
      <c r="O88" s="2172"/>
      <c r="P88" s="2160"/>
      <c r="Q88" s="751"/>
      <c r="R88" s="2204"/>
      <c r="S88" s="2207"/>
    </row>
    <row r="89" spans="1:19" ht="10.5" customHeight="1">
      <c r="A89" s="2238" t="s">
        <v>48</v>
      </c>
      <c r="B89" s="1914" t="s">
        <v>1006</v>
      </c>
      <c r="C89" s="1897" t="s">
        <v>612</v>
      </c>
      <c r="D89" s="2144" t="s">
        <v>1007</v>
      </c>
      <c r="E89" s="1898" t="s">
        <v>621</v>
      </c>
      <c r="F89" s="1898" t="s">
        <v>622</v>
      </c>
      <c r="G89" s="743" t="s">
        <v>623</v>
      </c>
      <c r="H89" s="746">
        <v>1800</v>
      </c>
      <c r="I89" s="2007">
        <f>SUM(J89:N91)</f>
        <v>3700</v>
      </c>
      <c r="J89" s="2146">
        <v>1700</v>
      </c>
      <c r="K89" s="720"/>
      <c r="L89" s="747"/>
      <c r="M89" s="1927">
        <v>2000</v>
      </c>
      <c r="N89" s="1930">
        <v>0</v>
      </c>
      <c r="O89" s="2171">
        <f>SUM(P89:S91)</f>
        <v>0</v>
      </c>
      <c r="P89" s="2251"/>
      <c r="Q89" s="748"/>
      <c r="R89" s="2203"/>
      <c r="S89" s="2206"/>
    </row>
    <row r="90" spans="1:19" ht="10.5" customHeight="1">
      <c r="A90" s="2238"/>
      <c r="B90" s="2250"/>
      <c r="C90" s="1897"/>
      <c r="D90" s="2144"/>
      <c r="E90" s="2249"/>
      <c r="F90" s="2249"/>
      <c r="G90" s="743" t="s">
        <v>624</v>
      </c>
      <c r="H90" s="746">
        <v>1200</v>
      </c>
      <c r="I90" s="2007"/>
      <c r="J90" s="2243"/>
      <c r="K90" s="720"/>
      <c r="L90" s="747"/>
      <c r="M90" s="1927"/>
      <c r="N90" s="1930"/>
      <c r="O90" s="2171"/>
      <c r="P90" s="2251"/>
      <c r="Q90" s="748"/>
      <c r="R90" s="2203"/>
      <c r="S90" s="2206"/>
    </row>
    <row r="91" spans="1:19" ht="10.5" customHeight="1">
      <c r="A91" s="2239"/>
      <c r="B91" s="2250"/>
      <c r="C91" s="1898"/>
      <c r="D91" s="2145"/>
      <c r="E91" s="2249"/>
      <c r="F91" s="2249"/>
      <c r="G91" s="749" t="s">
        <v>31</v>
      </c>
      <c r="H91" s="750">
        <v>900</v>
      </c>
      <c r="I91" s="2008"/>
      <c r="J91" s="2244"/>
      <c r="K91" s="721"/>
      <c r="L91" s="723"/>
      <c r="M91" s="1928"/>
      <c r="N91" s="1931"/>
      <c r="O91" s="2172"/>
      <c r="P91" s="2252"/>
      <c r="Q91" s="751"/>
      <c r="R91" s="2204"/>
      <c r="S91" s="2207"/>
    </row>
    <row r="92" spans="1:19" ht="10.5" customHeight="1">
      <c r="A92" s="2238" t="s">
        <v>116</v>
      </c>
      <c r="B92" s="1914" t="s">
        <v>1008</v>
      </c>
      <c r="C92" s="1897" t="s">
        <v>612</v>
      </c>
      <c r="D92" s="2144" t="s">
        <v>1009</v>
      </c>
      <c r="E92" s="1898" t="s">
        <v>625</v>
      </c>
      <c r="F92" s="1898" t="s">
        <v>622</v>
      </c>
      <c r="G92" s="743" t="s">
        <v>590</v>
      </c>
      <c r="H92" s="746">
        <v>1500</v>
      </c>
      <c r="I92" s="2007">
        <f>SUM(J92:N94)</f>
        <v>7000</v>
      </c>
      <c r="J92" s="2146">
        <v>5000</v>
      </c>
      <c r="K92" s="720"/>
      <c r="L92" s="747"/>
      <c r="M92" s="1927">
        <v>2000</v>
      </c>
      <c r="N92" s="1930">
        <v>0</v>
      </c>
      <c r="O92" s="2245">
        <f>SUM(P92:S94)</f>
        <v>0</v>
      </c>
      <c r="P92" s="2158"/>
      <c r="Q92" s="745"/>
      <c r="R92" s="2230"/>
      <c r="S92" s="2233"/>
    </row>
    <row r="93" spans="1:19" ht="10.5" customHeight="1">
      <c r="A93" s="2238"/>
      <c r="B93" s="2248"/>
      <c r="C93" s="1897"/>
      <c r="D93" s="2144"/>
      <c r="E93" s="2249"/>
      <c r="F93" s="2249"/>
      <c r="G93" s="743" t="s">
        <v>624</v>
      </c>
      <c r="H93" s="746">
        <v>1500</v>
      </c>
      <c r="I93" s="2007"/>
      <c r="J93" s="2243"/>
      <c r="K93" s="720"/>
      <c r="L93" s="747"/>
      <c r="M93" s="1927"/>
      <c r="N93" s="1930"/>
      <c r="O93" s="2246"/>
      <c r="P93" s="2159"/>
      <c r="Q93" s="748"/>
      <c r="R93" s="2231"/>
      <c r="S93" s="2234"/>
    </row>
    <row r="94" spans="1:19" ht="10.5" customHeight="1">
      <c r="A94" s="2239"/>
      <c r="B94" s="2248"/>
      <c r="C94" s="1898"/>
      <c r="D94" s="2145"/>
      <c r="E94" s="2249"/>
      <c r="F94" s="2249"/>
      <c r="G94" s="749" t="s">
        <v>88</v>
      </c>
      <c r="H94" s="750">
        <v>5000</v>
      </c>
      <c r="I94" s="2008"/>
      <c r="J94" s="2244"/>
      <c r="K94" s="721"/>
      <c r="L94" s="723"/>
      <c r="M94" s="1928"/>
      <c r="N94" s="1931"/>
      <c r="O94" s="2247"/>
      <c r="P94" s="2201"/>
      <c r="Q94" s="751"/>
      <c r="R94" s="2232"/>
      <c r="S94" s="2235"/>
    </row>
    <row r="95" spans="1:19" ht="10.5" customHeight="1">
      <c r="A95" s="2238" t="s">
        <v>113</v>
      </c>
      <c r="B95" s="2286" t="s">
        <v>1010</v>
      </c>
      <c r="C95" s="1896" t="s">
        <v>612</v>
      </c>
      <c r="D95" s="2289" t="s">
        <v>1011</v>
      </c>
      <c r="E95" s="1896" t="s">
        <v>616</v>
      </c>
      <c r="F95" s="2293" t="s">
        <v>640</v>
      </c>
      <c r="G95" s="760" t="s">
        <v>618</v>
      </c>
      <c r="H95" s="13">
        <v>5400</v>
      </c>
      <c r="I95" s="1962">
        <f>SUM(J95:N97)</f>
        <v>11000</v>
      </c>
      <c r="J95" s="2146">
        <v>3000</v>
      </c>
      <c r="K95" s="719"/>
      <c r="L95" s="722"/>
      <c r="M95" s="1953">
        <v>8000</v>
      </c>
      <c r="N95" s="2030">
        <v>0</v>
      </c>
      <c r="O95" s="2155">
        <f>SUM(P95:S97)</f>
        <v>0</v>
      </c>
      <c r="P95" s="2158"/>
      <c r="Q95" s="2161"/>
      <c r="R95" s="2164"/>
      <c r="S95" s="2148"/>
    </row>
    <row r="96" spans="1:19" ht="10.5" customHeight="1">
      <c r="A96" s="2238"/>
      <c r="B96" s="2287"/>
      <c r="C96" s="1897"/>
      <c r="D96" s="2290"/>
      <c r="E96" s="1897"/>
      <c r="F96" s="2294"/>
      <c r="G96" s="761" t="s">
        <v>88</v>
      </c>
      <c r="H96" s="8">
        <v>2000</v>
      </c>
      <c r="I96" s="1963"/>
      <c r="J96" s="2243"/>
      <c r="K96" s="720"/>
      <c r="L96" s="747"/>
      <c r="M96" s="1954"/>
      <c r="N96" s="2031"/>
      <c r="O96" s="2156"/>
      <c r="P96" s="2159"/>
      <c r="Q96" s="2162"/>
      <c r="R96" s="1992"/>
      <c r="S96" s="2056"/>
    </row>
    <row r="97" spans="1:19" ht="10.5" customHeight="1">
      <c r="A97" s="2239"/>
      <c r="B97" s="2288"/>
      <c r="C97" s="1898"/>
      <c r="D97" s="2291"/>
      <c r="E97" s="1898"/>
      <c r="F97" s="2295"/>
      <c r="G97" s="762" t="s">
        <v>620</v>
      </c>
      <c r="H97" s="11">
        <v>3600</v>
      </c>
      <c r="I97" s="1964"/>
      <c r="J97" s="2244"/>
      <c r="K97" s="721"/>
      <c r="L97" s="723"/>
      <c r="M97" s="1955"/>
      <c r="N97" s="2032"/>
      <c r="O97" s="2157"/>
      <c r="P97" s="2160"/>
      <c r="Q97" s="2163"/>
      <c r="R97" s="2165"/>
      <c r="S97" s="2149"/>
    </row>
    <row r="98" spans="1:19" ht="10.5" customHeight="1">
      <c r="A98" s="2238" t="s">
        <v>811</v>
      </c>
      <c r="B98" s="1969" t="s">
        <v>641</v>
      </c>
      <c r="C98" s="1896" t="s">
        <v>642</v>
      </c>
      <c r="D98" s="2143" t="s">
        <v>643</v>
      </c>
      <c r="E98" s="1896" t="s">
        <v>644</v>
      </c>
      <c r="F98" s="2215" t="s">
        <v>617</v>
      </c>
      <c r="G98" s="752" t="s">
        <v>645</v>
      </c>
      <c r="H98" s="744">
        <v>25000</v>
      </c>
      <c r="I98" s="2240">
        <f>SUM(J98:N100)</f>
        <v>64300</v>
      </c>
      <c r="J98" s="2146">
        <v>46300</v>
      </c>
      <c r="K98" s="2128"/>
      <c r="L98" s="2112"/>
      <c r="M98" s="2150">
        <v>6000</v>
      </c>
      <c r="N98" s="2152">
        <v>12000</v>
      </c>
      <c r="O98" s="2155">
        <f>SUM(P98:S100)</f>
        <v>0</v>
      </c>
      <c r="P98" s="2158"/>
      <c r="Q98" s="2161"/>
      <c r="R98" s="2164"/>
      <c r="S98" s="2148"/>
    </row>
    <row r="99" spans="1:19" ht="10.5" customHeight="1">
      <c r="A99" s="2238"/>
      <c r="B99" s="1970"/>
      <c r="C99" s="1897"/>
      <c r="D99" s="2144"/>
      <c r="E99" s="1897"/>
      <c r="F99" s="2216"/>
      <c r="G99" s="743" t="s">
        <v>620</v>
      </c>
      <c r="H99" s="746">
        <v>5000</v>
      </c>
      <c r="I99" s="2241"/>
      <c r="J99" s="2243"/>
      <c r="K99" s="2129"/>
      <c r="L99" s="2113"/>
      <c r="M99" s="2038"/>
      <c r="N99" s="2153"/>
      <c r="O99" s="2156"/>
      <c r="P99" s="2159"/>
      <c r="Q99" s="2162"/>
      <c r="R99" s="1992"/>
      <c r="S99" s="2056"/>
    </row>
    <row r="100" spans="1:19" ht="10.5" customHeight="1">
      <c r="A100" s="2239"/>
      <c r="B100" s="1971"/>
      <c r="C100" s="1898"/>
      <c r="D100" s="2145"/>
      <c r="E100" s="1898"/>
      <c r="F100" s="2217"/>
      <c r="G100" s="749" t="s">
        <v>619</v>
      </c>
      <c r="H100" s="750">
        <v>30000</v>
      </c>
      <c r="I100" s="2242"/>
      <c r="J100" s="2244"/>
      <c r="K100" s="2130"/>
      <c r="L100" s="2114"/>
      <c r="M100" s="2151"/>
      <c r="N100" s="2154"/>
      <c r="O100" s="2157"/>
      <c r="P100" s="2160"/>
      <c r="Q100" s="2163"/>
      <c r="R100" s="2165"/>
      <c r="S100" s="2149"/>
    </row>
    <row r="101" spans="1:19" ht="10.5" customHeight="1">
      <c r="A101" s="2258" t="s">
        <v>813</v>
      </c>
      <c r="B101" s="1969" t="s">
        <v>1139</v>
      </c>
      <c r="C101" s="1896" t="s">
        <v>612</v>
      </c>
      <c r="D101" s="2143" t="s">
        <v>1143</v>
      </c>
      <c r="E101" s="1896" t="s">
        <v>1140</v>
      </c>
      <c r="F101" s="1896" t="s">
        <v>1141</v>
      </c>
      <c r="G101" s="752" t="s">
        <v>117</v>
      </c>
      <c r="H101" s="744">
        <v>10000</v>
      </c>
      <c r="I101" s="2240">
        <f>SUM(J101:N103)</f>
        <v>11000</v>
      </c>
      <c r="J101" s="2146">
        <v>11000</v>
      </c>
      <c r="K101" s="2128"/>
      <c r="L101" s="2112"/>
      <c r="M101" s="2150">
        <v>0</v>
      </c>
      <c r="N101" s="2152">
        <v>0</v>
      </c>
      <c r="O101" s="2155">
        <f>SUM(P101:S103)</f>
        <v>0</v>
      </c>
      <c r="P101" s="2158"/>
      <c r="Q101" s="2161"/>
      <c r="R101" s="2164"/>
      <c r="S101" s="2148"/>
    </row>
    <row r="102" spans="1:19" ht="10.5" customHeight="1">
      <c r="A102" s="2238"/>
      <c r="B102" s="1970"/>
      <c r="C102" s="1897"/>
      <c r="D102" s="2144"/>
      <c r="E102" s="1897"/>
      <c r="F102" s="1897"/>
      <c r="G102" s="743" t="s">
        <v>620</v>
      </c>
      <c r="H102" s="746">
        <v>1000</v>
      </c>
      <c r="I102" s="2241"/>
      <c r="J102" s="2243"/>
      <c r="K102" s="2129"/>
      <c r="L102" s="2113"/>
      <c r="M102" s="2038"/>
      <c r="N102" s="2153"/>
      <c r="O102" s="2156"/>
      <c r="P102" s="2159"/>
      <c r="Q102" s="2162"/>
      <c r="R102" s="1992"/>
      <c r="S102" s="2056"/>
    </row>
    <row r="103" spans="1:19" ht="10.5" customHeight="1">
      <c r="A103" s="2239"/>
      <c r="B103" s="1971"/>
      <c r="C103" s="1898"/>
      <c r="D103" s="2145"/>
      <c r="E103" s="1898"/>
      <c r="F103" s="1898"/>
      <c r="G103" s="749" t="s">
        <v>590</v>
      </c>
      <c r="H103" s="750"/>
      <c r="I103" s="2242"/>
      <c r="J103" s="2244"/>
      <c r="K103" s="2130"/>
      <c r="L103" s="2114"/>
      <c r="M103" s="2151"/>
      <c r="N103" s="2154"/>
      <c r="O103" s="2157"/>
      <c r="P103" s="2160"/>
      <c r="Q103" s="2163"/>
      <c r="R103" s="2165"/>
      <c r="S103" s="2149"/>
    </row>
    <row r="104" spans="1:19" ht="10.5" customHeight="1">
      <c r="A104" s="2258" t="s">
        <v>815</v>
      </c>
      <c r="B104" s="1969" t="s">
        <v>1142</v>
      </c>
      <c r="C104" s="1896" t="s">
        <v>642</v>
      </c>
      <c r="D104" s="2143" t="s">
        <v>688</v>
      </c>
      <c r="E104" s="1896" t="s">
        <v>1144</v>
      </c>
      <c r="F104" s="1896" t="s">
        <v>81</v>
      </c>
      <c r="G104" s="752" t="s">
        <v>645</v>
      </c>
      <c r="H104" s="744">
        <v>23000</v>
      </c>
      <c r="I104" s="2240">
        <f>SUM(J104:N106)</f>
        <v>39000</v>
      </c>
      <c r="J104" s="2146">
        <v>24000</v>
      </c>
      <c r="K104" s="2128"/>
      <c r="L104" s="2112"/>
      <c r="M104" s="2150">
        <v>5000</v>
      </c>
      <c r="N104" s="2152">
        <v>10000</v>
      </c>
      <c r="O104" s="2155">
        <f>SUM(P104:S106)</f>
        <v>0</v>
      </c>
      <c r="P104" s="2158"/>
      <c r="Q104" s="2161"/>
      <c r="R104" s="2164"/>
      <c r="S104" s="2148"/>
    </row>
    <row r="105" spans="1:19" ht="10.5" customHeight="1">
      <c r="A105" s="2238"/>
      <c r="B105" s="1970"/>
      <c r="C105" s="1897"/>
      <c r="D105" s="2144"/>
      <c r="E105" s="1897"/>
      <c r="F105" s="1897"/>
      <c r="G105" s="743" t="s">
        <v>620</v>
      </c>
      <c r="H105" s="746">
        <v>1900</v>
      </c>
      <c r="I105" s="2241"/>
      <c r="J105" s="2243"/>
      <c r="K105" s="2129"/>
      <c r="L105" s="2113"/>
      <c r="M105" s="2038"/>
      <c r="N105" s="2153"/>
      <c r="O105" s="2156"/>
      <c r="P105" s="2159"/>
      <c r="Q105" s="2162"/>
      <c r="R105" s="1992"/>
      <c r="S105" s="2056"/>
    </row>
    <row r="106" spans="1:19" ht="10.5" customHeight="1">
      <c r="A106" s="2239"/>
      <c r="B106" s="1971"/>
      <c r="C106" s="1898"/>
      <c r="D106" s="2145"/>
      <c r="E106" s="1898"/>
      <c r="F106" s="1898"/>
      <c r="G106" s="749" t="s">
        <v>88</v>
      </c>
      <c r="H106" s="750">
        <v>13600</v>
      </c>
      <c r="I106" s="2242"/>
      <c r="J106" s="2244"/>
      <c r="K106" s="2130"/>
      <c r="L106" s="2114"/>
      <c r="M106" s="2151"/>
      <c r="N106" s="2154"/>
      <c r="O106" s="2157"/>
      <c r="P106" s="2160"/>
      <c r="Q106" s="2163"/>
      <c r="R106" s="2165"/>
      <c r="S106" s="2149"/>
    </row>
    <row r="107" spans="1:19" ht="10.5" customHeight="1">
      <c r="A107" s="2258" t="s">
        <v>816</v>
      </c>
      <c r="B107" s="1969" t="s">
        <v>611</v>
      </c>
      <c r="C107" s="1896" t="s">
        <v>612</v>
      </c>
      <c r="D107" s="2143" t="s">
        <v>1012</v>
      </c>
      <c r="E107" s="1896" t="s">
        <v>639</v>
      </c>
      <c r="F107" s="1896" t="s">
        <v>613</v>
      </c>
      <c r="G107" s="752" t="s">
        <v>620</v>
      </c>
      <c r="H107" s="744">
        <v>6000</v>
      </c>
      <c r="I107" s="2240">
        <f>SUM(J107:N110)</f>
        <v>70000</v>
      </c>
      <c r="J107" s="2146">
        <v>35000</v>
      </c>
      <c r="K107" s="2128"/>
      <c r="L107" s="2112"/>
      <c r="M107" s="2150">
        <v>10000</v>
      </c>
      <c r="N107" s="2152">
        <v>25000</v>
      </c>
      <c r="O107" s="2155">
        <f>SUM(P107:S110)</f>
        <v>0</v>
      </c>
      <c r="P107" s="2158"/>
      <c r="Q107" s="2161"/>
      <c r="R107" s="2164"/>
      <c r="S107" s="2148"/>
    </row>
    <row r="108" spans="1:19" ht="10.5" customHeight="1">
      <c r="A108" s="2238"/>
      <c r="B108" s="1970"/>
      <c r="C108" s="1897"/>
      <c r="D108" s="2144"/>
      <c r="E108" s="1897"/>
      <c r="F108" s="1897"/>
      <c r="G108" s="743" t="s">
        <v>614</v>
      </c>
      <c r="H108" s="746">
        <v>24000</v>
      </c>
      <c r="I108" s="2292"/>
      <c r="J108" s="2243"/>
      <c r="K108" s="2129"/>
      <c r="L108" s="2113"/>
      <c r="M108" s="2277"/>
      <c r="N108" s="2278"/>
      <c r="O108" s="2279"/>
      <c r="P108" s="2276"/>
      <c r="Q108" s="2162"/>
      <c r="R108" s="2296"/>
      <c r="S108" s="2285"/>
    </row>
    <row r="109" spans="1:19" ht="10.5" customHeight="1">
      <c r="A109" s="2238"/>
      <c r="B109" s="1970"/>
      <c r="C109" s="1897"/>
      <c r="D109" s="2144"/>
      <c r="E109" s="1897"/>
      <c r="F109" s="1897"/>
      <c r="G109" s="743" t="s">
        <v>88</v>
      </c>
      <c r="H109" s="746">
        <v>20000</v>
      </c>
      <c r="I109" s="2292"/>
      <c r="J109" s="2243"/>
      <c r="K109" s="2129"/>
      <c r="L109" s="2113"/>
      <c r="M109" s="2277"/>
      <c r="N109" s="2278"/>
      <c r="O109" s="2279"/>
      <c r="P109" s="2276"/>
      <c r="Q109" s="2162"/>
      <c r="R109" s="2296"/>
      <c r="S109" s="2285"/>
    </row>
    <row r="110" spans="1:19" ht="10.5" customHeight="1">
      <c r="A110" s="2239"/>
      <c r="B110" s="1971"/>
      <c r="C110" s="1898"/>
      <c r="D110" s="2145"/>
      <c r="E110" s="1898"/>
      <c r="F110" s="1898"/>
      <c r="G110" s="749" t="s">
        <v>615</v>
      </c>
      <c r="H110" s="750">
        <v>20000</v>
      </c>
      <c r="I110" s="2242"/>
      <c r="J110" s="2244"/>
      <c r="K110" s="2130"/>
      <c r="L110" s="2114"/>
      <c r="M110" s="2151"/>
      <c r="N110" s="2154"/>
      <c r="O110" s="2157"/>
      <c r="P110" s="2160"/>
      <c r="Q110" s="2163"/>
      <c r="R110" s="2165"/>
      <c r="S110" s="2149"/>
    </row>
    <row r="111" spans="1:19" ht="12.75">
      <c r="A111" s="2258"/>
      <c r="B111" s="2260" t="s">
        <v>626</v>
      </c>
      <c r="C111" s="2262"/>
      <c r="D111" s="2264"/>
      <c r="E111" s="2266"/>
      <c r="F111" s="2262"/>
      <c r="G111" s="2270"/>
      <c r="H111" s="2272"/>
      <c r="I111" s="2006">
        <f>SUM(J111:N112)</f>
        <v>111000</v>
      </c>
      <c r="J111" s="2253"/>
      <c r="K111" s="763"/>
      <c r="L111" s="764"/>
      <c r="M111" s="2255">
        <v>111000</v>
      </c>
      <c r="N111" s="1962"/>
      <c r="O111" s="2170">
        <f>SUM(P111:S112)</f>
        <v>0</v>
      </c>
      <c r="P111" s="2274"/>
      <c r="Q111" s="765"/>
      <c r="R111" s="2280"/>
      <c r="S111" s="2268"/>
    </row>
    <row r="112" spans="1:19" ht="13.5" thickBot="1">
      <c r="A112" s="2259"/>
      <c r="B112" s="2261"/>
      <c r="C112" s="2263"/>
      <c r="D112" s="2265"/>
      <c r="E112" s="2267"/>
      <c r="F112" s="2263"/>
      <c r="G112" s="2271"/>
      <c r="H112" s="2273"/>
      <c r="I112" s="2007"/>
      <c r="J112" s="2254"/>
      <c r="K112" s="767"/>
      <c r="L112" s="768"/>
      <c r="M112" s="2256"/>
      <c r="N112" s="2257"/>
      <c r="O112" s="2172"/>
      <c r="P112" s="2275"/>
      <c r="Q112" s="769"/>
      <c r="R112" s="2281"/>
      <c r="S112" s="2269"/>
    </row>
    <row r="113" spans="1:19" ht="14.25" thickBot="1" thickTop="1">
      <c r="A113" s="770"/>
      <c r="B113" s="771" t="s">
        <v>9</v>
      </c>
      <c r="C113" s="772"/>
      <c r="D113" s="772"/>
      <c r="E113" s="773"/>
      <c r="F113" s="772"/>
      <c r="G113" s="774"/>
      <c r="H113" s="775"/>
      <c r="I113" s="776">
        <f>SUM(J113:N113)</f>
        <v>2198700</v>
      </c>
      <c r="J113" s="777">
        <f>SUM(J6:J112)</f>
        <v>1098700</v>
      </c>
      <c r="K113" s="1177">
        <f>SUM(K6:K112)</f>
        <v>100000</v>
      </c>
      <c r="L113" s="778">
        <f>SUM(L6:L112)</f>
        <v>0</v>
      </c>
      <c r="M113" s="1178">
        <f>SUM(M6:M112)</f>
        <v>450000</v>
      </c>
      <c r="N113" s="1179">
        <f>SUM(N6:N112)</f>
        <v>550000</v>
      </c>
      <c r="O113" s="779">
        <f>SUM(O27:O112)</f>
        <v>0</v>
      </c>
      <c r="P113" s="780">
        <f>SUM(P27:P112)</f>
        <v>0</v>
      </c>
      <c r="Q113" s="781">
        <f>SUM(Q27:Q112)</f>
        <v>0</v>
      </c>
      <c r="R113" s="782">
        <f>SUM(R27:R112)</f>
        <v>0</v>
      </c>
      <c r="S113" s="783">
        <f>SUM(S27:S112)</f>
        <v>0</v>
      </c>
    </row>
    <row r="114" spans="9:19" ht="12.75">
      <c r="I114" s="784"/>
      <c r="N114" s="786"/>
      <c r="P114" s="784"/>
      <c r="Q114" s="787"/>
      <c r="S114" s="786"/>
    </row>
  </sheetData>
  <sheetProtection/>
  <mergeCells count="437">
    <mergeCell ref="S104:S106"/>
    <mergeCell ref="K10:K13"/>
    <mergeCell ref="K85:K88"/>
    <mergeCell ref="I104:I106"/>
    <mergeCell ref="J104:J106"/>
    <mergeCell ref="K104:K106"/>
    <mergeCell ref="L104:L106"/>
    <mergeCell ref="M104:M106"/>
    <mergeCell ref="N104:N106"/>
    <mergeCell ref="J14:J17"/>
    <mergeCell ref="A104:A106"/>
    <mergeCell ref="B104:B106"/>
    <mergeCell ref="C104:C106"/>
    <mergeCell ref="D104:D106"/>
    <mergeCell ref="E104:E106"/>
    <mergeCell ref="F104:F106"/>
    <mergeCell ref="M14:M17"/>
    <mergeCell ref="O14:O17"/>
    <mergeCell ref="K18:K20"/>
    <mergeCell ref="M18:M20"/>
    <mergeCell ref="O18:O20"/>
    <mergeCell ref="L19:L20"/>
    <mergeCell ref="A14:A17"/>
    <mergeCell ref="B14:B17"/>
    <mergeCell ref="C14:C17"/>
    <mergeCell ref="D14:D17"/>
    <mergeCell ref="E14:E17"/>
    <mergeCell ref="F14:F17"/>
    <mergeCell ref="K21:K23"/>
    <mergeCell ref="A18:A20"/>
    <mergeCell ref="B18:B20"/>
    <mergeCell ref="C18:C20"/>
    <mergeCell ref="D18:D20"/>
    <mergeCell ref="E18:E20"/>
    <mergeCell ref="F18:F20"/>
    <mergeCell ref="I18:I20"/>
    <mergeCell ref="J18:J20"/>
    <mergeCell ref="I21:I23"/>
    <mergeCell ref="P6:P9"/>
    <mergeCell ref="R6:R9"/>
    <mergeCell ref="S6:S9"/>
    <mergeCell ref="O46:O48"/>
    <mergeCell ref="A21:A23"/>
    <mergeCell ref="B21:B23"/>
    <mergeCell ref="C21:C23"/>
    <mergeCell ref="D21:D23"/>
    <mergeCell ref="E21:E23"/>
    <mergeCell ref="J21:J23"/>
    <mergeCell ref="J6:J9"/>
    <mergeCell ref="M6:M9"/>
    <mergeCell ref="N6:N9"/>
    <mergeCell ref="O6:O9"/>
    <mergeCell ref="N14:N17"/>
    <mergeCell ref="F101:F103"/>
    <mergeCell ref="I101:I103"/>
    <mergeCell ref="J101:J103"/>
    <mergeCell ref="K101:K103"/>
    <mergeCell ref="L101:L103"/>
    <mergeCell ref="I14:I17"/>
    <mergeCell ref="I69:I72"/>
    <mergeCell ref="A81:A84"/>
    <mergeCell ref="B81:B84"/>
    <mergeCell ref="C81:C84"/>
    <mergeCell ref="D81:D84"/>
    <mergeCell ref="E81:E84"/>
    <mergeCell ref="F21:F23"/>
    <mergeCell ref="F77:F80"/>
    <mergeCell ref="I81:I84"/>
    <mergeCell ref="A6:A9"/>
    <mergeCell ref="B6:B9"/>
    <mergeCell ref="C6:C9"/>
    <mergeCell ref="D6:D9"/>
    <mergeCell ref="E6:E9"/>
    <mergeCell ref="I6:I9"/>
    <mergeCell ref="F6:F9"/>
    <mergeCell ref="F81:F84"/>
    <mergeCell ref="F73:F76"/>
    <mergeCell ref="I49:I52"/>
    <mergeCell ref="J49:J52"/>
    <mergeCell ref="I65:I68"/>
    <mergeCell ref="J65:J68"/>
    <mergeCell ref="A46:A48"/>
    <mergeCell ref="B46:B48"/>
    <mergeCell ref="C46:C48"/>
    <mergeCell ref="D46:D48"/>
    <mergeCell ref="E46:E48"/>
    <mergeCell ref="A101:A103"/>
    <mergeCell ref="B101:B103"/>
    <mergeCell ref="C101:C103"/>
    <mergeCell ref="D101:D103"/>
    <mergeCell ref="E101:E103"/>
    <mergeCell ref="C77:C80"/>
    <mergeCell ref="D77:D80"/>
    <mergeCell ref="M21:M23"/>
    <mergeCell ref="O21:O23"/>
    <mergeCell ref="N46:N48"/>
    <mergeCell ref="E77:E80"/>
    <mergeCell ref="J77:J80"/>
    <mergeCell ref="M46:M48"/>
    <mergeCell ref="F46:F48"/>
    <mergeCell ref="I46:I48"/>
    <mergeCell ref="S81:S84"/>
    <mergeCell ref="M77:M80"/>
    <mergeCell ref="N77:N80"/>
    <mergeCell ref="O77:O80"/>
    <mergeCell ref="P77:P80"/>
    <mergeCell ref="R77:R80"/>
    <mergeCell ref="S77:S80"/>
    <mergeCell ref="O81:O84"/>
    <mergeCell ref="M81:M84"/>
    <mergeCell ref="N81:N84"/>
    <mergeCell ref="Q107:Q110"/>
    <mergeCell ref="R107:R110"/>
    <mergeCell ref="Q98:Q100"/>
    <mergeCell ref="P81:P84"/>
    <mergeCell ref="R81:R84"/>
    <mergeCell ref="O104:O106"/>
    <mergeCell ref="P104:P106"/>
    <mergeCell ref="Q104:Q106"/>
    <mergeCell ref="R104:R106"/>
    <mergeCell ref="O89:O91"/>
    <mergeCell ref="S95:S97"/>
    <mergeCell ref="F95:F97"/>
    <mergeCell ref="I95:I97"/>
    <mergeCell ref="J95:J97"/>
    <mergeCell ref="M95:M97"/>
    <mergeCell ref="N95:N97"/>
    <mergeCell ref="O95:O97"/>
    <mergeCell ref="P95:P97"/>
    <mergeCell ref="Q95:Q97"/>
    <mergeCell ref="R95:R97"/>
    <mergeCell ref="S107:S110"/>
    <mergeCell ref="A95:A97"/>
    <mergeCell ref="B95:B97"/>
    <mergeCell ref="C95:C97"/>
    <mergeCell ref="D95:D97"/>
    <mergeCell ref="E95:E97"/>
    <mergeCell ref="I107:I110"/>
    <mergeCell ref="J107:J110"/>
    <mergeCell ref="K107:K110"/>
    <mergeCell ref="L107:L110"/>
    <mergeCell ref="P65:P68"/>
    <mergeCell ref="P61:P64"/>
    <mergeCell ref="A107:A110"/>
    <mergeCell ref="B107:B110"/>
    <mergeCell ref="C107:C110"/>
    <mergeCell ref="D107:D110"/>
    <mergeCell ref="E107:E110"/>
    <mergeCell ref="F107:F110"/>
    <mergeCell ref="A77:A80"/>
    <mergeCell ref="B77:B80"/>
    <mergeCell ref="O53:O56"/>
    <mergeCell ref="M53:M56"/>
    <mergeCell ref="P53:P56"/>
    <mergeCell ref="R53:R56"/>
    <mergeCell ref="S53:S56"/>
    <mergeCell ref="R69:R72"/>
    <mergeCell ref="S69:S72"/>
    <mergeCell ref="P69:P72"/>
    <mergeCell ref="R65:R68"/>
    <mergeCell ref="S65:S68"/>
    <mergeCell ref="A53:A56"/>
    <mergeCell ref="B53:B56"/>
    <mergeCell ref="C53:C56"/>
    <mergeCell ref="D53:D56"/>
    <mergeCell ref="E53:E56"/>
    <mergeCell ref="F53:F56"/>
    <mergeCell ref="R111:R112"/>
    <mergeCell ref="R89:R91"/>
    <mergeCell ref="P92:P94"/>
    <mergeCell ref="R92:R94"/>
    <mergeCell ref="I53:I56"/>
    <mergeCell ref="J53:J56"/>
    <mergeCell ref="J69:J72"/>
    <mergeCell ref="M69:M72"/>
    <mergeCell ref="N69:N72"/>
    <mergeCell ref="O69:O72"/>
    <mergeCell ref="O111:O112"/>
    <mergeCell ref="P111:P112"/>
    <mergeCell ref="N85:N88"/>
    <mergeCell ref="O85:O88"/>
    <mergeCell ref="P85:P88"/>
    <mergeCell ref="M107:M110"/>
    <mergeCell ref="N107:N110"/>
    <mergeCell ref="O107:O110"/>
    <mergeCell ref="P107:P110"/>
    <mergeCell ref="O98:O100"/>
    <mergeCell ref="F111:F112"/>
    <mergeCell ref="S111:S112"/>
    <mergeCell ref="A69:A72"/>
    <mergeCell ref="B69:B72"/>
    <mergeCell ref="C69:C72"/>
    <mergeCell ref="D69:D72"/>
    <mergeCell ref="E69:E72"/>
    <mergeCell ref="F69:F72"/>
    <mergeCell ref="G111:G112"/>
    <mergeCell ref="J111:J112"/>
    <mergeCell ref="M111:M112"/>
    <mergeCell ref="N111:N112"/>
    <mergeCell ref="A111:A112"/>
    <mergeCell ref="B111:B112"/>
    <mergeCell ref="C111:C112"/>
    <mergeCell ref="D111:D112"/>
    <mergeCell ref="E111:E112"/>
    <mergeCell ref="H111:H112"/>
    <mergeCell ref="I111:I112"/>
    <mergeCell ref="S85:S88"/>
    <mergeCell ref="A89:A91"/>
    <mergeCell ref="B89:B91"/>
    <mergeCell ref="C89:C91"/>
    <mergeCell ref="D89:D91"/>
    <mergeCell ref="E89:E91"/>
    <mergeCell ref="F89:F91"/>
    <mergeCell ref="S89:S91"/>
    <mergeCell ref="I89:I91"/>
    <mergeCell ref="J89:J91"/>
    <mergeCell ref="S92:S94"/>
    <mergeCell ref="A85:A88"/>
    <mergeCell ref="B85:B88"/>
    <mergeCell ref="C85:C88"/>
    <mergeCell ref="D85:D88"/>
    <mergeCell ref="E85:E88"/>
    <mergeCell ref="F85:F88"/>
    <mergeCell ref="I85:I88"/>
    <mergeCell ref="J85:J88"/>
    <mergeCell ref="M85:M88"/>
    <mergeCell ref="S98:S100"/>
    <mergeCell ref="A92:A94"/>
    <mergeCell ref="B92:B94"/>
    <mergeCell ref="C92:C94"/>
    <mergeCell ref="D92:D94"/>
    <mergeCell ref="E92:E94"/>
    <mergeCell ref="F92:F94"/>
    <mergeCell ref="I92:I94"/>
    <mergeCell ref="K98:K100"/>
    <mergeCell ref="J92:J94"/>
    <mergeCell ref="P98:P100"/>
    <mergeCell ref="R73:R76"/>
    <mergeCell ref="R98:R100"/>
    <mergeCell ref="M92:M94"/>
    <mergeCell ref="N92:N94"/>
    <mergeCell ref="O92:O94"/>
    <mergeCell ref="R85:R88"/>
    <mergeCell ref="M89:M91"/>
    <mergeCell ref="N89:N91"/>
    <mergeCell ref="P89:P91"/>
    <mergeCell ref="I98:I100"/>
    <mergeCell ref="J98:J100"/>
    <mergeCell ref="I73:I76"/>
    <mergeCell ref="L98:L100"/>
    <mergeCell ref="M98:M100"/>
    <mergeCell ref="N98:N100"/>
    <mergeCell ref="J81:J84"/>
    <mergeCell ref="I77:I80"/>
    <mergeCell ref="A98:A100"/>
    <mergeCell ref="B98:B100"/>
    <mergeCell ref="C98:C100"/>
    <mergeCell ref="D98:D100"/>
    <mergeCell ref="E98:E100"/>
    <mergeCell ref="F98:F100"/>
    <mergeCell ref="A73:A76"/>
    <mergeCell ref="B73:B76"/>
    <mergeCell ref="C73:C76"/>
    <mergeCell ref="D73:D76"/>
    <mergeCell ref="E73:E76"/>
    <mergeCell ref="S73:S76"/>
    <mergeCell ref="R49:R52"/>
    <mergeCell ref="S49:S52"/>
    <mergeCell ref="J73:J76"/>
    <mergeCell ref="M73:M76"/>
    <mergeCell ref="N73:N76"/>
    <mergeCell ref="O73:O76"/>
    <mergeCell ref="P73:P76"/>
    <mergeCell ref="O65:O68"/>
    <mergeCell ref="O61:O64"/>
    <mergeCell ref="O57:O60"/>
    <mergeCell ref="B49:B52"/>
    <mergeCell ref="C49:C52"/>
    <mergeCell ref="D49:D52"/>
    <mergeCell ref="E49:E52"/>
    <mergeCell ref="F49:F52"/>
    <mergeCell ref="P49:P52"/>
    <mergeCell ref="M65:M68"/>
    <mergeCell ref="N65:N68"/>
    <mergeCell ref="M61:M64"/>
    <mergeCell ref="N61:N64"/>
    <mergeCell ref="N57:N60"/>
    <mergeCell ref="M49:M52"/>
    <mergeCell ref="N53:N56"/>
    <mergeCell ref="A65:A68"/>
    <mergeCell ref="B65:B68"/>
    <mergeCell ref="C65:C68"/>
    <mergeCell ref="D65:D68"/>
    <mergeCell ref="E65:E68"/>
    <mergeCell ref="F65:F68"/>
    <mergeCell ref="R61:R64"/>
    <mergeCell ref="S61:S64"/>
    <mergeCell ref="R43:R45"/>
    <mergeCell ref="S43:S45"/>
    <mergeCell ref="A61:A64"/>
    <mergeCell ref="B61:B64"/>
    <mergeCell ref="C61:C64"/>
    <mergeCell ref="D61:D64"/>
    <mergeCell ref="E61:E64"/>
    <mergeCell ref="F61:F64"/>
    <mergeCell ref="I61:I64"/>
    <mergeCell ref="J61:J64"/>
    <mergeCell ref="I43:I45"/>
    <mergeCell ref="J43:J45"/>
    <mergeCell ref="M43:M45"/>
    <mergeCell ref="M57:M60"/>
    <mergeCell ref="J46:J48"/>
    <mergeCell ref="F57:F60"/>
    <mergeCell ref="I57:I60"/>
    <mergeCell ref="J57:J60"/>
    <mergeCell ref="A43:A45"/>
    <mergeCell ref="B43:B45"/>
    <mergeCell ref="C43:C45"/>
    <mergeCell ref="D43:D45"/>
    <mergeCell ref="E43:E45"/>
    <mergeCell ref="F43:F45"/>
    <mergeCell ref="A49:A52"/>
    <mergeCell ref="R57:R60"/>
    <mergeCell ref="S57:S60"/>
    <mergeCell ref="R39:R42"/>
    <mergeCell ref="S39:S42"/>
    <mergeCell ref="A57:A60"/>
    <mergeCell ref="B57:B60"/>
    <mergeCell ref="C57:C60"/>
    <mergeCell ref="D57:D60"/>
    <mergeCell ref="E57:E60"/>
    <mergeCell ref="N43:N45"/>
    <mergeCell ref="J39:J42"/>
    <mergeCell ref="M39:M42"/>
    <mergeCell ref="N39:N42"/>
    <mergeCell ref="O39:O42"/>
    <mergeCell ref="P39:P42"/>
    <mergeCell ref="P57:P60"/>
    <mergeCell ref="O43:O45"/>
    <mergeCell ref="P43:P45"/>
    <mergeCell ref="N49:N52"/>
    <mergeCell ref="O49:O52"/>
    <mergeCell ref="P31:P34"/>
    <mergeCell ref="R31:R34"/>
    <mergeCell ref="S31:S34"/>
    <mergeCell ref="A39:A42"/>
    <mergeCell ref="B39:B42"/>
    <mergeCell ref="C39:C42"/>
    <mergeCell ref="D39:D42"/>
    <mergeCell ref="E39:E42"/>
    <mergeCell ref="F39:F42"/>
    <mergeCell ref="I39:I42"/>
    <mergeCell ref="F31:F34"/>
    <mergeCell ref="I31:I34"/>
    <mergeCell ref="J31:J34"/>
    <mergeCell ref="M31:M34"/>
    <mergeCell ref="N31:N34"/>
    <mergeCell ref="O31:O34"/>
    <mergeCell ref="N35:N38"/>
    <mergeCell ref="O35:O38"/>
    <mergeCell ref="P35:P38"/>
    <mergeCell ref="R35:R38"/>
    <mergeCell ref="S35:S38"/>
    <mergeCell ref="A31:A34"/>
    <mergeCell ref="B31:B34"/>
    <mergeCell ref="C31:C34"/>
    <mergeCell ref="D31:D34"/>
    <mergeCell ref="E31:E34"/>
    <mergeCell ref="S10:S13"/>
    <mergeCell ref="A35:A38"/>
    <mergeCell ref="B35:B38"/>
    <mergeCell ref="C35:C38"/>
    <mergeCell ref="D35:D38"/>
    <mergeCell ref="E35:E38"/>
    <mergeCell ref="F35:F38"/>
    <mergeCell ref="I35:I38"/>
    <mergeCell ref="J35:J38"/>
    <mergeCell ref="M35:M38"/>
    <mergeCell ref="J10:J13"/>
    <mergeCell ref="M10:M13"/>
    <mergeCell ref="N10:N13"/>
    <mergeCell ref="O10:O13"/>
    <mergeCell ref="P10:P13"/>
    <mergeCell ref="R10:R13"/>
    <mergeCell ref="P27:P30"/>
    <mergeCell ref="R27:R30"/>
    <mergeCell ref="S27:S30"/>
    <mergeCell ref="A10:A13"/>
    <mergeCell ref="B10:B13"/>
    <mergeCell ref="C10:C13"/>
    <mergeCell ref="D10:D13"/>
    <mergeCell ref="E10:E13"/>
    <mergeCell ref="F10:F13"/>
    <mergeCell ref="I10:I13"/>
    <mergeCell ref="F27:F30"/>
    <mergeCell ref="I27:I30"/>
    <mergeCell ref="J27:J30"/>
    <mergeCell ref="M27:M30"/>
    <mergeCell ref="N27:N30"/>
    <mergeCell ref="O27:O30"/>
    <mergeCell ref="G3:H4"/>
    <mergeCell ref="I3:N3"/>
    <mergeCell ref="O3:S3"/>
    <mergeCell ref="I4:N4"/>
    <mergeCell ref="P4:S4"/>
    <mergeCell ref="A27:A30"/>
    <mergeCell ref="B27:B30"/>
    <mergeCell ref="C27:C30"/>
    <mergeCell ref="D27:D30"/>
    <mergeCell ref="E27:E30"/>
    <mergeCell ref="F24:F26"/>
    <mergeCell ref="I24:I26"/>
    <mergeCell ref="A1:S1"/>
    <mergeCell ref="H2:S2"/>
    <mergeCell ref="A3:A5"/>
    <mergeCell ref="B3:B5"/>
    <mergeCell ref="C3:C5"/>
    <mergeCell ref="D3:D5"/>
    <mergeCell ref="E3:E5"/>
    <mergeCell ref="F3:F5"/>
    <mergeCell ref="J24:J26"/>
    <mergeCell ref="K24:K26"/>
    <mergeCell ref="M24:M26"/>
    <mergeCell ref="O24:O26"/>
    <mergeCell ref="L25:L26"/>
    <mergeCell ref="A24:A26"/>
    <mergeCell ref="B24:B26"/>
    <mergeCell ref="C24:C26"/>
    <mergeCell ref="D24:D26"/>
    <mergeCell ref="E24:E26"/>
    <mergeCell ref="S101:S103"/>
    <mergeCell ref="M101:M103"/>
    <mergeCell ref="N101:N103"/>
    <mergeCell ref="O101:O103"/>
    <mergeCell ref="P101:P103"/>
    <mergeCell ref="Q101:Q103"/>
    <mergeCell ref="R101:R103"/>
  </mergeCells>
  <printOptions/>
  <pageMargins left="0.1968503937007874" right="0.11811023622047245" top="0.3937007874015748" bottom="0.1968503937007874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3.421875" style="0" customWidth="1"/>
    <col min="2" max="2" width="9.00390625" style="0" customWidth="1"/>
    <col min="3" max="3" width="26.7109375" style="1365" customWidth="1"/>
    <col min="4" max="4" width="6.421875" style="0" customWidth="1"/>
    <col min="6" max="6" width="8.00390625" style="0" customWidth="1"/>
    <col min="7" max="7" width="17.421875" style="0" customWidth="1"/>
    <col min="8" max="8" width="6.421875" style="106" customWidth="1"/>
    <col min="9" max="10" width="6.421875" style="112" customWidth="1"/>
    <col min="11" max="11" width="6.421875" style="108" customWidth="1"/>
    <col min="12" max="12" width="6.421875" style="109" customWidth="1"/>
    <col min="13" max="13" width="9.00390625" style="976" bestFit="1" customWidth="1"/>
    <col min="14" max="14" width="7.8515625" style="978" customWidth="1"/>
    <col min="15" max="16" width="6.421875" style="106" customWidth="1"/>
    <col min="17" max="17" width="6.421875" style="112" customWidth="1"/>
    <col min="18" max="18" width="6.421875" style="108" customWidth="1"/>
    <col min="19" max="19" width="6.421875" style="109" customWidth="1"/>
    <col min="20" max="20" width="8.140625" style="976" customWidth="1"/>
    <col min="21" max="21" width="6.140625" style="978" customWidth="1"/>
    <col min="22" max="22" width="5.00390625" style="0" customWidth="1"/>
  </cols>
  <sheetData>
    <row r="1" spans="1:21" ht="33" customHeight="1">
      <c r="A1" s="2321" t="s">
        <v>647</v>
      </c>
      <c r="B1" s="2322"/>
      <c r="C1" s="2322"/>
      <c r="D1" s="2322"/>
      <c r="E1" s="2322"/>
      <c r="F1" s="2322"/>
      <c r="G1" s="2322"/>
      <c r="H1" s="2322"/>
      <c r="I1" s="2322"/>
      <c r="J1" s="2322"/>
      <c r="K1" s="2322"/>
      <c r="L1" s="2322"/>
      <c r="M1" s="2322"/>
      <c r="N1" s="2322"/>
      <c r="O1" s="2322"/>
      <c r="P1" s="2322"/>
      <c r="Q1" s="2322"/>
      <c r="R1" s="2322"/>
      <c r="S1" s="2322"/>
      <c r="T1" s="2323"/>
      <c r="U1" s="788"/>
    </row>
    <row r="2" spans="1:21" ht="21" customHeight="1" thickBot="1">
      <c r="A2" s="94" t="s">
        <v>149</v>
      </c>
      <c r="B2" s="93"/>
      <c r="C2" s="1364"/>
      <c r="D2" s="2324"/>
      <c r="E2" s="2325"/>
      <c r="F2" s="2325"/>
      <c r="G2" s="2325"/>
      <c r="H2" s="2325"/>
      <c r="I2" s="2325"/>
      <c r="J2" s="2325"/>
      <c r="K2" s="2325"/>
      <c r="L2" s="2325"/>
      <c r="M2" s="2325"/>
      <c r="N2" s="2325"/>
      <c r="O2" s="2325"/>
      <c r="P2" s="1180"/>
      <c r="Q2" s="789"/>
      <c r="R2" s="789"/>
      <c r="S2" s="2326">
        <v>45392</v>
      </c>
      <c r="T2" s="2327"/>
      <c r="U2" s="788"/>
    </row>
    <row r="3" spans="1:21" ht="15" customHeight="1">
      <c r="A3" s="2328" t="s">
        <v>119</v>
      </c>
      <c r="B3" s="2330" t="s">
        <v>120</v>
      </c>
      <c r="C3" s="2332" t="s">
        <v>1</v>
      </c>
      <c r="D3" s="2334" t="s">
        <v>3</v>
      </c>
      <c r="E3" s="2330" t="s">
        <v>131</v>
      </c>
      <c r="F3" s="2330" t="s">
        <v>5</v>
      </c>
      <c r="G3" s="2330" t="s">
        <v>132</v>
      </c>
      <c r="H3" s="2336" t="s">
        <v>416</v>
      </c>
      <c r="I3" s="2337"/>
      <c r="J3" s="2337"/>
      <c r="K3" s="2337"/>
      <c r="L3" s="2337"/>
      <c r="M3" s="2338"/>
      <c r="N3" s="2339" t="s">
        <v>648</v>
      </c>
      <c r="O3" s="2341" t="s">
        <v>677</v>
      </c>
      <c r="P3" s="2342"/>
      <c r="Q3" s="2342"/>
      <c r="R3" s="2342"/>
      <c r="S3" s="2342"/>
      <c r="T3" s="2343"/>
      <c r="U3" s="788"/>
    </row>
    <row r="4" spans="1:21" ht="23.25" thickBot="1">
      <c r="A4" s="2329"/>
      <c r="B4" s="2331"/>
      <c r="C4" s="2333"/>
      <c r="D4" s="2335"/>
      <c r="E4" s="2331"/>
      <c r="F4" s="2331"/>
      <c r="G4" s="2331"/>
      <c r="H4" s="790" t="s">
        <v>123</v>
      </c>
      <c r="I4" s="791" t="s">
        <v>423</v>
      </c>
      <c r="J4" s="1119" t="s">
        <v>869</v>
      </c>
      <c r="K4" s="1118" t="s">
        <v>40</v>
      </c>
      <c r="L4" s="792" t="s">
        <v>64</v>
      </c>
      <c r="M4" s="793" t="s">
        <v>9</v>
      </c>
      <c r="N4" s="2340"/>
      <c r="O4" s="794" t="s">
        <v>123</v>
      </c>
      <c r="P4" s="1181" t="s">
        <v>423</v>
      </c>
      <c r="Q4" s="1182" t="s">
        <v>869</v>
      </c>
      <c r="R4" s="795" t="s">
        <v>40</v>
      </c>
      <c r="S4" s="796" t="s">
        <v>64</v>
      </c>
      <c r="T4" s="797" t="s">
        <v>9</v>
      </c>
      <c r="U4" s="788"/>
    </row>
    <row r="5" spans="1:21" ht="9.75" customHeight="1" thickTop="1">
      <c r="A5" s="2344" t="s">
        <v>11</v>
      </c>
      <c r="B5" s="2347" t="s">
        <v>649</v>
      </c>
      <c r="C5" s="2350" t="s">
        <v>1190</v>
      </c>
      <c r="D5" s="2300" t="s">
        <v>1203</v>
      </c>
      <c r="E5" s="2208" t="s">
        <v>1208</v>
      </c>
      <c r="F5" s="2313" t="s">
        <v>652</v>
      </c>
      <c r="G5" s="90" t="s">
        <v>653</v>
      </c>
      <c r="H5" s="806"/>
      <c r="I5" s="807"/>
      <c r="J5" s="807"/>
      <c r="K5" s="832"/>
      <c r="L5" s="819"/>
      <c r="M5" s="833">
        <f>SUM(H5:L8)</f>
        <v>19000</v>
      </c>
      <c r="N5" s="802">
        <f>SUM(M5:M88)</f>
        <v>250000</v>
      </c>
      <c r="O5" s="2353"/>
      <c r="P5" s="825"/>
      <c r="Q5" s="803"/>
      <c r="R5" s="804"/>
      <c r="S5" s="805"/>
      <c r="T5" s="2356">
        <f>SUM(O5:S8)</f>
        <v>0</v>
      </c>
      <c r="U5" s="802">
        <f>SUM(T5:T88)</f>
        <v>0</v>
      </c>
    </row>
    <row r="6" spans="1:21" ht="9.75" customHeight="1">
      <c r="A6" s="2345"/>
      <c r="B6" s="2348"/>
      <c r="C6" s="2351"/>
      <c r="D6" s="2301"/>
      <c r="E6" s="2209"/>
      <c r="F6" s="2314"/>
      <c r="G6" s="89" t="s">
        <v>61</v>
      </c>
      <c r="H6" s="806">
        <v>7000</v>
      </c>
      <c r="I6" s="807"/>
      <c r="J6" s="807"/>
      <c r="K6" s="832"/>
      <c r="L6" s="819">
        <v>1000</v>
      </c>
      <c r="M6" s="833"/>
      <c r="N6" s="810"/>
      <c r="O6" s="2354"/>
      <c r="P6" s="825"/>
      <c r="Q6" s="803"/>
      <c r="R6" s="811"/>
      <c r="S6" s="812"/>
      <c r="T6" s="2356"/>
      <c r="U6" s="810"/>
    </row>
    <row r="7" spans="1:21" ht="9.75" customHeight="1">
      <c r="A7" s="2345"/>
      <c r="B7" s="2348"/>
      <c r="C7" s="2351"/>
      <c r="D7" s="2301"/>
      <c r="E7" s="2209"/>
      <c r="F7" s="2314"/>
      <c r="G7" s="89" t="s">
        <v>147</v>
      </c>
      <c r="H7" s="806">
        <v>1000</v>
      </c>
      <c r="I7" s="807"/>
      <c r="J7" s="807"/>
      <c r="K7" s="832"/>
      <c r="L7" s="819"/>
      <c r="M7" s="833"/>
      <c r="N7" s="810"/>
      <c r="O7" s="2354"/>
      <c r="P7" s="825"/>
      <c r="Q7" s="803"/>
      <c r="R7" s="811"/>
      <c r="S7" s="813"/>
      <c r="T7" s="2356"/>
      <c r="U7" s="810"/>
    </row>
    <row r="8" spans="1:21" ht="9.75" customHeight="1">
      <c r="A8" s="2346"/>
      <c r="B8" s="2349"/>
      <c r="C8" s="2352"/>
      <c r="D8" s="2302"/>
      <c r="E8" s="2210"/>
      <c r="F8" s="2229"/>
      <c r="G8" s="95" t="s">
        <v>148</v>
      </c>
      <c r="H8" s="814">
        <v>5000</v>
      </c>
      <c r="I8" s="815"/>
      <c r="J8" s="815"/>
      <c r="K8" s="835">
        <v>2000</v>
      </c>
      <c r="L8" s="828">
        <v>3000</v>
      </c>
      <c r="M8" s="836"/>
      <c r="N8" s="810"/>
      <c r="O8" s="2355"/>
      <c r="P8" s="1164"/>
      <c r="Q8" s="818"/>
      <c r="R8" s="811"/>
      <c r="S8" s="813"/>
      <c r="T8" s="2357"/>
      <c r="U8" s="810"/>
    </row>
    <row r="9" spans="1:21" ht="9.75" customHeight="1">
      <c r="A9" s="2358" t="s">
        <v>15</v>
      </c>
      <c r="B9" s="2359" t="s">
        <v>649</v>
      </c>
      <c r="C9" s="2350" t="s">
        <v>1202</v>
      </c>
      <c r="D9" s="2300" t="s">
        <v>112</v>
      </c>
      <c r="E9" s="2208" t="s">
        <v>1209</v>
      </c>
      <c r="F9" s="2208" t="s">
        <v>1219</v>
      </c>
      <c r="G9" s="90" t="s">
        <v>653</v>
      </c>
      <c r="H9" s="798"/>
      <c r="I9" s="799"/>
      <c r="J9" s="799"/>
      <c r="K9" s="838"/>
      <c r="L9" s="839"/>
      <c r="M9" s="840">
        <f>SUM(H9:L12)</f>
        <v>17000</v>
      </c>
      <c r="N9" s="820"/>
      <c r="O9" s="821"/>
      <c r="P9" s="821"/>
      <c r="Q9" s="822"/>
      <c r="R9" s="823"/>
      <c r="S9" s="824"/>
      <c r="T9" s="2360">
        <f>SUM(O9:S12)</f>
        <v>0</v>
      </c>
      <c r="U9" s="810"/>
    </row>
    <row r="10" spans="1:21" ht="9.75" customHeight="1">
      <c r="A10" s="2345"/>
      <c r="B10" s="2348"/>
      <c r="C10" s="2351"/>
      <c r="D10" s="2301"/>
      <c r="E10" s="2209"/>
      <c r="F10" s="2209"/>
      <c r="G10" s="89" t="s">
        <v>61</v>
      </c>
      <c r="H10" s="806">
        <v>6000</v>
      </c>
      <c r="I10" s="807"/>
      <c r="J10" s="807"/>
      <c r="K10" s="832"/>
      <c r="L10" s="819">
        <v>3000</v>
      </c>
      <c r="M10" s="833"/>
      <c r="N10" s="820"/>
      <c r="O10" s="825"/>
      <c r="P10" s="825"/>
      <c r="Q10" s="803"/>
      <c r="R10" s="826"/>
      <c r="S10" s="827"/>
      <c r="T10" s="2360"/>
      <c r="U10" s="810"/>
    </row>
    <row r="11" spans="1:21" ht="9.75" customHeight="1">
      <c r="A11" s="2345"/>
      <c r="B11" s="2348"/>
      <c r="C11" s="2351"/>
      <c r="D11" s="2301"/>
      <c r="E11" s="2209"/>
      <c r="F11" s="2209"/>
      <c r="G11" s="89" t="s">
        <v>147</v>
      </c>
      <c r="H11" s="806">
        <v>1000</v>
      </c>
      <c r="I11" s="807"/>
      <c r="J11" s="807"/>
      <c r="K11" s="832"/>
      <c r="L11" s="819"/>
      <c r="M11" s="833"/>
      <c r="N11" s="820"/>
      <c r="O11" s="825"/>
      <c r="P11" s="825"/>
      <c r="Q11" s="803"/>
      <c r="R11" s="826"/>
      <c r="S11" s="827"/>
      <c r="T11" s="2360"/>
      <c r="U11" s="810"/>
    </row>
    <row r="12" spans="1:21" ht="9.75" customHeight="1">
      <c r="A12" s="2346"/>
      <c r="B12" s="2349"/>
      <c r="C12" s="2352"/>
      <c r="D12" s="2302"/>
      <c r="E12" s="2210"/>
      <c r="F12" s="2210"/>
      <c r="G12" s="95" t="s">
        <v>148</v>
      </c>
      <c r="H12" s="806">
        <v>6000</v>
      </c>
      <c r="I12" s="815"/>
      <c r="J12" s="807"/>
      <c r="K12" s="832">
        <v>1000</v>
      </c>
      <c r="L12" s="819"/>
      <c r="M12" s="836"/>
      <c r="N12" s="810"/>
      <c r="O12" s="829"/>
      <c r="P12" s="829"/>
      <c r="Q12" s="818"/>
      <c r="R12" s="830"/>
      <c r="S12" s="831"/>
      <c r="T12" s="2360"/>
      <c r="U12" s="810"/>
    </row>
    <row r="13" spans="1:21" ht="9.75" customHeight="1">
      <c r="A13" s="2361" t="s">
        <v>16</v>
      </c>
      <c r="B13" s="2359" t="s">
        <v>649</v>
      </c>
      <c r="C13" s="2350" t="s">
        <v>1191</v>
      </c>
      <c r="D13" s="2363" t="s">
        <v>969</v>
      </c>
      <c r="E13" s="2208" t="s">
        <v>1210</v>
      </c>
      <c r="F13" s="2313" t="s">
        <v>654</v>
      </c>
      <c r="G13" s="90" t="s">
        <v>653</v>
      </c>
      <c r="H13" s="798"/>
      <c r="I13" s="799"/>
      <c r="J13" s="799"/>
      <c r="K13" s="838"/>
      <c r="L13" s="839"/>
      <c r="M13" s="2366">
        <f>SUM(H13:L16)</f>
        <v>18000</v>
      </c>
      <c r="N13" s="810"/>
      <c r="O13" s="834"/>
      <c r="P13" s="834"/>
      <c r="Q13" s="803"/>
      <c r="R13" s="826"/>
      <c r="S13" s="813"/>
      <c r="T13" s="2356">
        <f>SUM(O13:S16)</f>
        <v>0</v>
      </c>
      <c r="U13" s="810"/>
    </row>
    <row r="14" spans="1:21" ht="9.75" customHeight="1">
      <c r="A14" s="2362"/>
      <c r="B14" s="2348"/>
      <c r="C14" s="2351"/>
      <c r="D14" s="2364"/>
      <c r="E14" s="2209"/>
      <c r="F14" s="2314"/>
      <c r="G14" s="89" t="s">
        <v>61</v>
      </c>
      <c r="H14" s="806"/>
      <c r="I14" s="807"/>
      <c r="J14" s="807"/>
      <c r="K14" s="832">
        <v>6000</v>
      </c>
      <c r="L14" s="842"/>
      <c r="M14" s="2367"/>
      <c r="N14" s="810"/>
      <c r="O14" s="834"/>
      <c r="P14" s="834"/>
      <c r="Q14" s="803"/>
      <c r="R14" s="826"/>
      <c r="S14" s="813"/>
      <c r="T14" s="2356"/>
      <c r="U14" s="810"/>
    </row>
    <row r="15" spans="1:21" ht="9.75" customHeight="1">
      <c r="A15" s="2362"/>
      <c r="B15" s="2348"/>
      <c r="C15" s="2351"/>
      <c r="D15" s="2364"/>
      <c r="E15" s="2209"/>
      <c r="F15" s="2314"/>
      <c r="G15" s="89" t="s">
        <v>147</v>
      </c>
      <c r="H15" s="806">
        <v>1000</v>
      </c>
      <c r="I15" s="807"/>
      <c r="J15" s="807"/>
      <c r="K15" s="832"/>
      <c r="L15" s="842"/>
      <c r="M15" s="2367"/>
      <c r="N15" s="810"/>
      <c r="O15" s="834"/>
      <c r="P15" s="834"/>
      <c r="Q15" s="803"/>
      <c r="R15" s="826"/>
      <c r="S15" s="813"/>
      <c r="T15" s="2356"/>
      <c r="U15" s="810"/>
    </row>
    <row r="16" spans="1:21" ht="9.75" customHeight="1">
      <c r="A16" s="2362"/>
      <c r="B16" s="2349"/>
      <c r="C16" s="2352"/>
      <c r="D16" s="2365"/>
      <c r="E16" s="2210"/>
      <c r="F16" s="2229"/>
      <c r="G16" s="95" t="s">
        <v>148</v>
      </c>
      <c r="H16" s="814">
        <v>8000</v>
      </c>
      <c r="I16" s="815"/>
      <c r="J16" s="815"/>
      <c r="K16" s="835"/>
      <c r="L16" s="828">
        <v>3000</v>
      </c>
      <c r="M16" s="2368"/>
      <c r="N16" s="810"/>
      <c r="O16" s="829"/>
      <c r="P16" s="829"/>
      <c r="Q16" s="818"/>
      <c r="R16" s="830"/>
      <c r="S16" s="837"/>
      <c r="T16" s="2357"/>
      <c r="U16" s="810"/>
    </row>
    <row r="17" spans="1:21" ht="9.75" customHeight="1">
      <c r="A17" s="2361" t="s">
        <v>17</v>
      </c>
      <c r="B17" s="2369" t="s">
        <v>649</v>
      </c>
      <c r="C17" s="2350" t="s">
        <v>1192</v>
      </c>
      <c r="D17" s="2363" t="s">
        <v>101</v>
      </c>
      <c r="E17" s="2208" t="s">
        <v>1211</v>
      </c>
      <c r="F17" s="2313" t="s">
        <v>1220</v>
      </c>
      <c r="G17" s="107" t="s">
        <v>653</v>
      </c>
      <c r="H17" s="798"/>
      <c r="I17" s="799"/>
      <c r="J17" s="799"/>
      <c r="K17" s="800"/>
      <c r="L17" s="801"/>
      <c r="M17" s="2370">
        <f>SUM(H17:L20)</f>
        <v>17000</v>
      </c>
      <c r="N17" s="810"/>
      <c r="O17" s="821"/>
      <c r="P17" s="821"/>
      <c r="Q17" s="822"/>
      <c r="R17" s="823"/>
      <c r="S17" s="841"/>
      <c r="T17" s="2356">
        <f>SUM(O17:S20)</f>
        <v>0</v>
      </c>
      <c r="U17" s="810"/>
    </row>
    <row r="18" spans="1:21" ht="9.75" customHeight="1">
      <c r="A18" s="2362"/>
      <c r="B18" s="2369"/>
      <c r="C18" s="2351"/>
      <c r="D18" s="2364"/>
      <c r="E18" s="2209"/>
      <c r="F18" s="2314"/>
      <c r="G18" s="89" t="s">
        <v>61</v>
      </c>
      <c r="H18" s="806">
        <v>7000</v>
      </c>
      <c r="I18" s="807"/>
      <c r="J18" s="807"/>
      <c r="K18" s="808"/>
      <c r="L18" s="809">
        <v>3000</v>
      </c>
      <c r="M18" s="2371"/>
      <c r="N18" s="810"/>
      <c r="O18" s="834"/>
      <c r="P18" s="834"/>
      <c r="Q18" s="803"/>
      <c r="R18" s="826"/>
      <c r="S18" s="813"/>
      <c r="T18" s="2356"/>
      <c r="U18" s="810"/>
    </row>
    <row r="19" spans="1:21" ht="9.75" customHeight="1">
      <c r="A19" s="2362"/>
      <c r="B19" s="2369"/>
      <c r="C19" s="2351"/>
      <c r="D19" s="2364"/>
      <c r="E19" s="2209"/>
      <c r="F19" s="2314"/>
      <c r="G19" s="89" t="s">
        <v>147</v>
      </c>
      <c r="H19" s="806">
        <v>1000</v>
      </c>
      <c r="I19" s="807"/>
      <c r="J19" s="807"/>
      <c r="K19" s="808"/>
      <c r="L19" s="809"/>
      <c r="M19" s="2371"/>
      <c r="N19" s="810"/>
      <c r="O19" s="834"/>
      <c r="P19" s="834"/>
      <c r="Q19" s="803"/>
      <c r="R19" s="826"/>
      <c r="S19" s="813"/>
      <c r="T19" s="2356"/>
      <c r="U19" s="810"/>
    </row>
    <row r="20" spans="1:21" ht="9.75" customHeight="1">
      <c r="A20" s="2362"/>
      <c r="B20" s="2369"/>
      <c r="C20" s="2352"/>
      <c r="D20" s="2365"/>
      <c r="E20" s="2210"/>
      <c r="F20" s="2229"/>
      <c r="G20" s="95" t="s">
        <v>148</v>
      </c>
      <c r="H20" s="814">
        <v>6000</v>
      </c>
      <c r="I20" s="815"/>
      <c r="J20" s="815"/>
      <c r="K20" s="816"/>
      <c r="L20" s="817"/>
      <c r="M20" s="2372"/>
      <c r="N20" s="810"/>
      <c r="O20" s="834"/>
      <c r="P20" s="834"/>
      <c r="Q20" s="818"/>
      <c r="R20" s="826"/>
      <c r="S20" s="813"/>
      <c r="T20" s="2357"/>
      <c r="U20" s="810"/>
    </row>
    <row r="21" spans="1:21" ht="9.75" customHeight="1">
      <c r="A21" s="2361" t="s">
        <v>19</v>
      </c>
      <c r="B21" s="2369" t="s">
        <v>649</v>
      </c>
      <c r="C21" s="2350" t="s">
        <v>1193</v>
      </c>
      <c r="D21" s="2300" t="s">
        <v>978</v>
      </c>
      <c r="E21" s="2208" t="s">
        <v>1212</v>
      </c>
      <c r="F21" s="2313" t="s">
        <v>656</v>
      </c>
      <c r="G21" s="107" t="s">
        <v>653</v>
      </c>
      <c r="H21" s="798"/>
      <c r="I21" s="799"/>
      <c r="J21" s="799"/>
      <c r="K21" s="838"/>
      <c r="L21" s="839"/>
      <c r="M21" s="2366">
        <f>SUM(H21:L24)</f>
        <v>15000</v>
      </c>
      <c r="N21" s="810"/>
      <c r="O21" s="821"/>
      <c r="P21" s="821"/>
      <c r="Q21" s="822"/>
      <c r="R21" s="823"/>
      <c r="S21" s="841"/>
      <c r="T21" s="2373">
        <f>SUM(O21:S24)</f>
        <v>0</v>
      </c>
      <c r="U21" s="810"/>
    </row>
    <row r="22" spans="1:21" ht="9.75" customHeight="1">
      <c r="A22" s="2362"/>
      <c r="B22" s="2369"/>
      <c r="C22" s="2351"/>
      <c r="D22" s="2301"/>
      <c r="E22" s="2209"/>
      <c r="F22" s="2314"/>
      <c r="G22" s="89" t="s">
        <v>61</v>
      </c>
      <c r="H22" s="806">
        <v>3000</v>
      </c>
      <c r="I22" s="807"/>
      <c r="J22" s="807"/>
      <c r="K22" s="832">
        <v>4000</v>
      </c>
      <c r="L22" s="842"/>
      <c r="M22" s="2367"/>
      <c r="N22" s="810"/>
      <c r="O22" s="834"/>
      <c r="P22" s="834"/>
      <c r="Q22" s="803"/>
      <c r="R22" s="826"/>
      <c r="S22" s="827"/>
      <c r="T22" s="2356"/>
      <c r="U22" s="810"/>
    </row>
    <row r="23" spans="1:21" ht="9.75" customHeight="1">
      <c r="A23" s="2362"/>
      <c r="B23" s="2369"/>
      <c r="C23" s="2351"/>
      <c r="D23" s="2301"/>
      <c r="E23" s="2209"/>
      <c r="F23" s="2314"/>
      <c r="G23" s="89" t="s">
        <v>147</v>
      </c>
      <c r="H23" s="806">
        <v>1000</v>
      </c>
      <c r="I23" s="807"/>
      <c r="J23" s="807"/>
      <c r="K23" s="832"/>
      <c r="L23" s="842"/>
      <c r="M23" s="2367"/>
      <c r="N23" s="810"/>
      <c r="O23" s="834"/>
      <c r="P23" s="834"/>
      <c r="Q23" s="803"/>
      <c r="R23" s="826"/>
      <c r="S23" s="813"/>
      <c r="T23" s="2356"/>
      <c r="U23" s="810"/>
    </row>
    <row r="24" spans="1:21" ht="9.75" customHeight="1">
      <c r="A24" s="2362"/>
      <c r="B24" s="2369"/>
      <c r="C24" s="2352"/>
      <c r="D24" s="2302"/>
      <c r="E24" s="2210"/>
      <c r="F24" s="2229"/>
      <c r="G24" s="95" t="s">
        <v>148</v>
      </c>
      <c r="H24" s="814">
        <v>4000</v>
      </c>
      <c r="I24" s="815"/>
      <c r="J24" s="815"/>
      <c r="K24" s="835"/>
      <c r="L24" s="828">
        <v>3000</v>
      </c>
      <c r="M24" s="2368"/>
      <c r="N24" s="810"/>
      <c r="O24" s="829"/>
      <c r="P24" s="829"/>
      <c r="Q24" s="818"/>
      <c r="R24" s="830"/>
      <c r="S24" s="843"/>
      <c r="T24" s="2357"/>
      <c r="U24" s="810"/>
    </row>
    <row r="25" spans="1:21" ht="9.75" customHeight="1">
      <c r="A25" s="2361" t="s">
        <v>20</v>
      </c>
      <c r="B25" s="2369" t="s">
        <v>649</v>
      </c>
      <c r="C25" s="2350" t="s">
        <v>1194</v>
      </c>
      <c r="D25" s="2300" t="s">
        <v>1204</v>
      </c>
      <c r="E25" s="2208" t="s">
        <v>1213</v>
      </c>
      <c r="F25" s="2313" t="s">
        <v>1221</v>
      </c>
      <c r="G25" s="107" t="s">
        <v>653</v>
      </c>
      <c r="H25" s="798"/>
      <c r="I25" s="799"/>
      <c r="J25" s="799"/>
      <c r="K25" s="800"/>
      <c r="L25" s="801"/>
      <c r="M25" s="2370">
        <f>SUM(H25:L28)</f>
        <v>22000</v>
      </c>
      <c r="N25" s="849"/>
      <c r="O25" s="821"/>
      <c r="P25" s="821"/>
      <c r="Q25" s="822"/>
      <c r="R25" s="853"/>
      <c r="S25" s="851"/>
      <c r="T25" s="2487">
        <f>SUM(O25:S28)</f>
        <v>0</v>
      </c>
      <c r="U25" s="849"/>
    </row>
    <row r="26" spans="1:21" ht="9.75" customHeight="1">
      <c r="A26" s="2362"/>
      <c r="B26" s="2369"/>
      <c r="C26" s="2351"/>
      <c r="D26" s="2301"/>
      <c r="E26" s="2209"/>
      <c r="F26" s="2314"/>
      <c r="G26" s="89" t="s">
        <v>61</v>
      </c>
      <c r="H26" s="806">
        <v>7000</v>
      </c>
      <c r="I26" s="807"/>
      <c r="J26" s="807"/>
      <c r="K26" s="808">
        <v>3000</v>
      </c>
      <c r="L26" s="809"/>
      <c r="M26" s="2371"/>
      <c r="N26" s="849"/>
      <c r="O26" s="834"/>
      <c r="P26" s="834"/>
      <c r="Q26" s="803"/>
      <c r="R26" s="854"/>
      <c r="S26" s="845"/>
      <c r="T26" s="2488"/>
      <c r="U26" s="849"/>
    </row>
    <row r="27" spans="1:21" ht="9.75" customHeight="1">
      <c r="A27" s="2362"/>
      <c r="B27" s="2369"/>
      <c r="C27" s="2351"/>
      <c r="D27" s="2301"/>
      <c r="E27" s="2209"/>
      <c r="F27" s="2314"/>
      <c r="G27" s="89" t="s">
        <v>147</v>
      </c>
      <c r="H27" s="806">
        <v>1000</v>
      </c>
      <c r="I27" s="807"/>
      <c r="J27" s="807"/>
      <c r="K27" s="808"/>
      <c r="L27" s="809"/>
      <c r="M27" s="2371"/>
      <c r="N27" s="849"/>
      <c r="O27" s="834"/>
      <c r="P27" s="834"/>
      <c r="Q27" s="803"/>
      <c r="R27" s="854"/>
      <c r="S27" s="845"/>
      <c r="T27" s="2488"/>
      <c r="U27" s="849"/>
    </row>
    <row r="28" spans="1:21" ht="9.75" customHeight="1">
      <c r="A28" s="2362"/>
      <c r="B28" s="2369"/>
      <c r="C28" s="2352"/>
      <c r="D28" s="2302"/>
      <c r="E28" s="2210"/>
      <c r="F28" s="2229"/>
      <c r="G28" s="95" t="s">
        <v>148</v>
      </c>
      <c r="H28" s="814"/>
      <c r="I28" s="815"/>
      <c r="J28" s="815"/>
      <c r="K28" s="816">
        <v>6000</v>
      </c>
      <c r="L28" s="817">
        <v>5000</v>
      </c>
      <c r="M28" s="2372"/>
      <c r="N28" s="849"/>
      <c r="O28" s="829"/>
      <c r="P28" s="829"/>
      <c r="Q28" s="818"/>
      <c r="R28" s="855"/>
      <c r="S28" s="847"/>
      <c r="T28" s="2489"/>
      <c r="U28" s="849"/>
    </row>
    <row r="29" spans="1:21" ht="9.75" customHeight="1">
      <c r="A29" s="2361" t="s">
        <v>21</v>
      </c>
      <c r="B29" s="2369" t="s">
        <v>649</v>
      </c>
      <c r="C29" s="2350" t="s">
        <v>1195</v>
      </c>
      <c r="D29" s="2300" t="s">
        <v>112</v>
      </c>
      <c r="E29" s="2208" t="s">
        <v>686</v>
      </c>
      <c r="F29" s="2313" t="s">
        <v>661</v>
      </c>
      <c r="G29" s="107" t="s">
        <v>653</v>
      </c>
      <c r="H29" s="806">
        <v>0</v>
      </c>
      <c r="I29" s="807"/>
      <c r="J29" s="807"/>
      <c r="K29" s="808"/>
      <c r="L29" s="809"/>
      <c r="M29" s="2370">
        <f>SUM(H29:L32)</f>
        <v>23000</v>
      </c>
      <c r="N29" s="859"/>
      <c r="O29" s="834"/>
      <c r="P29" s="834"/>
      <c r="Q29" s="803"/>
      <c r="R29" s="854"/>
      <c r="S29" s="845"/>
      <c r="T29" s="2487">
        <f>SUM(O29:S32)</f>
        <v>0</v>
      </c>
      <c r="U29" s="849"/>
    </row>
    <row r="30" spans="1:21" ht="9.75" customHeight="1">
      <c r="A30" s="2362"/>
      <c r="B30" s="2369"/>
      <c r="C30" s="2351"/>
      <c r="D30" s="2301"/>
      <c r="E30" s="2209"/>
      <c r="F30" s="2314"/>
      <c r="G30" s="89" t="s">
        <v>61</v>
      </c>
      <c r="H30" s="806">
        <v>5000</v>
      </c>
      <c r="I30" s="807"/>
      <c r="J30" s="807"/>
      <c r="K30" s="808">
        <v>4000</v>
      </c>
      <c r="L30" s="809"/>
      <c r="M30" s="2371"/>
      <c r="N30" s="859"/>
      <c r="O30" s="834"/>
      <c r="P30" s="834"/>
      <c r="Q30" s="803"/>
      <c r="R30" s="854"/>
      <c r="S30" s="845"/>
      <c r="T30" s="2488"/>
      <c r="U30" s="849"/>
    </row>
    <row r="31" spans="1:21" ht="9.75" customHeight="1">
      <c r="A31" s="2362"/>
      <c r="B31" s="2369"/>
      <c r="C31" s="2351"/>
      <c r="D31" s="2301"/>
      <c r="E31" s="2209"/>
      <c r="F31" s="2314"/>
      <c r="G31" s="89" t="s">
        <v>147</v>
      </c>
      <c r="H31" s="806">
        <v>1000</v>
      </c>
      <c r="I31" s="807"/>
      <c r="J31" s="807"/>
      <c r="K31" s="808"/>
      <c r="L31" s="809"/>
      <c r="M31" s="2371"/>
      <c r="N31" s="859"/>
      <c r="O31" s="834"/>
      <c r="P31" s="834"/>
      <c r="Q31" s="803"/>
      <c r="R31" s="854"/>
      <c r="S31" s="845"/>
      <c r="T31" s="2488"/>
      <c r="U31" s="849"/>
    </row>
    <row r="32" spans="1:21" ht="9.75" customHeight="1">
      <c r="A32" s="2362"/>
      <c r="B32" s="2369"/>
      <c r="C32" s="2352"/>
      <c r="D32" s="2302"/>
      <c r="E32" s="2210"/>
      <c r="F32" s="2229"/>
      <c r="G32" s="95" t="s">
        <v>148</v>
      </c>
      <c r="H32" s="814">
        <v>8000</v>
      </c>
      <c r="I32" s="815"/>
      <c r="J32" s="815"/>
      <c r="K32" s="816"/>
      <c r="L32" s="817">
        <v>5000</v>
      </c>
      <c r="M32" s="2372"/>
      <c r="N32" s="849"/>
      <c r="O32" s="829"/>
      <c r="P32" s="829"/>
      <c r="Q32" s="818"/>
      <c r="R32" s="855"/>
      <c r="S32" s="847"/>
      <c r="T32" s="2489"/>
      <c r="U32" s="849"/>
    </row>
    <row r="33" spans="1:21" ht="9.75" customHeight="1">
      <c r="A33" s="2361" t="s">
        <v>22</v>
      </c>
      <c r="B33" s="2369" t="s">
        <v>649</v>
      </c>
      <c r="C33" s="2350" t="s">
        <v>1196</v>
      </c>
      <c r="D33" s="2300" t="s">
        <v>1084</v>
      </c>
      <c r="E33" s="2208" t="s">
        <v>1214</v>
      </c>
      <c r="F33" s="2313" t="s">
        <v>655</v>
      </c>
      <c r="G33" s="107" t="s">
        <v>653</v>
      </c>
      <c r="H33" s="798"/>
      <c r="I33" s="799"/>
      <c r="J33" s="799"/>
      <c r="K33" s="800"/>
      <c r="L33" s="801"/>
      <c r="M33" s="2370">
        <f>SUM(H33:L36)</f>
        <v>10000</v>
      </c>
      <c r="N33" s="859"/>
      <c r="O33" s="821"/>
      <c r="P33" s="821"/>
      <c r="Q33" s="822"/>
      <c r="R33" s="853"/>
      <c r="S33" s="851"/>
      <c r="T33" s="2487">
        <f>SUM(O33:S36)</f>
        <v>0</v>
      </c>
      <c r="U33" s="849"/>
    </row>
    <row r="34" spans="1:21" ht="9.75" customHeight="1">
      <c r="A34" s="2362"/>
      <c r="B34" s="2369"/>
      <c r="C34" s="2351"/>
      <c r="D34" s="2301"/>
      <c r="E34" s="2209"/>
      <c r="F34" s="2314"/>
      <c r="G34" s="89" t="s">
        <v>61</v>
      </c>
      <c r="H34" s="806"/>
      <c r="I34" s="807"/>
      <c r="J34" s="807"/>
      <c r="K34" s="808">
        <v>5000</v>
      </c>
      <c r="L34" s="809"/>
      <c r="M34" s="2371"/>
      <c r="N34" s="859"/>
      <c r="O34" s="834"/>
      <c r="P34" s="834"/>
      <c r="Q34" s="803"/>
      <c r="R34" s="854"/>
      <c r="S34" s="845"/>
      <c r="T34" s="2488"/>
      <c r="U34" s="849"/>
    </row>
    <row r="35" spans="1:21" ht="9.75" customHeight="1">
      <c r="A35" s="2362"/>
      <c r="B35" s="2369"/>
      <c r="C35" s="2351"/>
      <c r="D35" s="2301"/>
      <c r="E35" s="2209"/>
      <c r="F35" s="2314"/>
      <c r="G35" s="89" t="s">
        <v>147</v>
      </c>
      <c r="H35" s="806">
        <v>1000</v>
      </c>
      <c r="I35" s="807"/>
      <c r="J35" s="807"/>
      <c r="K35" s="808"/>
      <c r="L35" s="809">
        <v>1000</v>
      </c>
      <c r="M35" s="2371"/>
      <c r="N35" s="859"/>
      <c r="O35" s="834"/>
      <c r="P35" s="834"/>
      <c r="Q35" s="803"/>
      <c r="R35" s="854"/>
      <c r="S35" s="845"/>
      <c r="T35" s="2488"/>
      <c r="U35" s="849"/>
    </row>
    <row r="36" spans="1:21" ht="9.75" customHeight="1">
      <c r="A36" s="2362"/>
      <c r="B36" s="2369"/>
      <c r="C36" s="2352"/>
      <c r="D36" s="2302"/>
      <c r="E36" s="2210"/>
      <c r="F36" s="2229"/>
      <c r="G36" s="95" t="s">
        <v>148</v>
      </c>
      <c r="H36" s="814">
        <v>3000</v>
      </c>
      <c r="I36" s="815"/>
      <c r="J36" s="815"/>
      <c r="K36" s="816"/>
      <c r="L36" s="817"/>
      <c r="M36" s="2372"/>
      <c r="N36" s="849"/>
      <c r="O36" s="829"/>
      <c r="P36" s="829"/>
      <c r="Q36" s="818"/>
      <c r="R36" s="855"/>
      <c r="S36" s="847"/>
      <c r="T36" s="2489"/>
      <c r="U36" s="849"/>
    </row>
    <row r="37" spans="1:21" ht="9.75" customHeight="1">
      <c r="A37" s="2361" t="s">
        <v>23</v>
      </c>
      <c r="B37" s="2369" t="s">
        <v>649</v>
      </c>
      <c r="C37" s="2350" t="s">
        <v>1197</v>
      </c>
      <c r="D37" s="2300" t="s">
        <v>1170</v>
      </c>
      <c r="E37" s="2208" t="s">
        <v>1215</v>
      </c>
      <c r="F37" s="2313" t="s">
        <v>658</v>
      </c>
      <c r="G37" s="107" t="s">
        <v>653</v>
      </c>
      <c r="H37" s="798"/>
      <c r="I37" s="799"/>
      <c r="J37" s="799"/>
      <c r="K37" s="800"/>
      <c r="L37" s="801"/>
      <c r="M37" s="2370">
        <f>SUM(H37:L40)</f>
        <v>5500</v>
      </c>
      <c r="N37" s="859"/>
      <c r="O37" s="821"/>
      <c r="P37" s="821"/>
      <c r="Q37" s="822"/>
      <c r="R37" s="853"/>
      <c r="S37" s="851"/>
      <c r="T37" s="2487">
        <f>SUM(O37:S40)</f>
        <v>0</v>
      </c>
      <c r="U37" s="849"/>
    </row>
    <row r="38" spans="1:21" ht="9.75" customHeight="1">
      <c r="A38" s="2362"/>
      <c r="B38" s="2369"/>
      <c r="C38" s="2351"/>
      <c r="D38" s="2301"/>
      <c r="E38" s="2209"/>
      <c r="F38" s="2314"/>
      <c r="G38" s="89" t="s">
        <v>61</v>
      </c>
      <c r="H38" s="806"/>
      <c r="I38" s="807"/>
      <c r="J38" s="807"/>
      <c r="K38" s="808">
        <v>3000</v>
      </c>
      <c r="L38" s="809"/>
      <c r="M38" s="2371"/>
      <c r="N38" s="859"/>
      <c r="O38" s="834"/>
      <c r="P38" s="834"/>
      <c r="Q38" s="803"/>
      <c r="R38" s="854"/>
      <c r="S38" s="845"/>
      <c r="T38" s="2488"/>
      <c r="U38" s="849"/>
    </row>
    <row r="39" spans="1:21" ht="9.75" customHeight="1">
      <c r="A39" s="2362"/>
      <c r="B39" s="2369"/>
      <c r="C39" s="2351"/>
      <c r="D39" s="2301"/>
      <c r="E39" s="2209"/>
      <c r="F39" s="2314"/>
      <c r="G39" s="89" t="s">
        <v>147</v>
      </c>
      <c r="H39" s="806">
        <v>500</v>
      </c>
      <c r="I39" s="807"/>
      <c r="J39" s="807"/>
      <c r="K39" s="808"/>
      <c r="L39" s="809"/>
      <c r="M39" s="2371"/>
      <c r="N39" s="859"/>
      <c r="O39" s="834"/>
      <c r="P39" s="834"/>
      <c r="Q39" s="803"/>
      <c r="R39" s="854"/>
      <c r="S39" s="845"/>
      <c r="T39" s="2488"/>
      <c r="U39" s="849"/>
    </row>
    <row r="40" spans="1:21" ht="9.75" customHeight="1">
      <c r="A40" s="2362"/>
      <c r="B40" s="2369"/>
      <c r="C40" s="2352"/>
      <c r="D40" s="2302"/>
      <c r="E40" s="2210"/>
      <c r="F40" s="2229"/>
      <c r="G40" s="95" t="s">
        <v>148</v>
      </c>
      <c r="H40" s="814">
        <v>2000</v>
      </c>
      <c r="I40" s="815"/>
      <c r="J40" s="815"/>
      <c r="K40" s="816"/>
      <c r="L40" s="817"/>
      <c r="M40" s="2372"/>
      <c r="N40" s="849"/>
      <c r="O40" s="829"/>
      <c r="P40" s="829"/>
      <c r="Q40" s="818"/>
      <c r="R40" s="855"/>
      <c r="S40" s="847"/>
      <c r="T40" s="2489"/>
      <c r="U40" s="849"/>
    </row>
    <row r="41" spans="1:21" ht="9.75" customHeight="1">
      <c r="A41" s="2361" t="s">
        <v>28</v>
      </c>
      <c r="B41" s="2369" t="s">
        <v>649</v>
      </c>
      <c r="C41" s="2350" t="s">
        <v>1198</v>
      </c>
      <c r="D41" s="2363" t="s">
        <v>1205</v>
      </c>
      <c r="E41" s="2208" t="s">
        <v>685</v>
      </c>
      <c r="F41" s="2313" t="s">
        <v>664</v>
      </c>
      <c r="G41" s="107" t="s">
        <v>653</v>
      </c>
      <c r="H41" s="798"/>
      <c r="I41" s="799"/>
      <c r="J41" s="799"/>
      <c r="K41" s="838"/>
      <c r="L41" s="994"/>
      <c r="M41" s="2366">
        <f>SUM(H41:L44)</f>
        <v>10000</v>
      </c>
      <c r="N41" s="859"/>
      <c r="O41" s="821"/>
      <c r="P41" s="821"/>
      <c r="Q41" s="822"/>
      <c r="R41" s="823"/>
      <c r="S41" s="824"/>
      <c r="T41" s="2373">
        <f>SUM(O41:S44)</f>
        <v>0</v>
      </c>
      <c r="U41" s="849"/>
    </row>
    <row r="42" spans="1:21" ht="9.75" customHeight="1">
      <c r="A42" s="2362"/>
      <c r="B42" s="2369"/>
      <c r="C42" s="2351"/>
      <c r="D42" s="2364"/>
      <c r="E42" s="2209"/>
      <c r="F42" s="2314"/>
      <c r="G42" s="89" t="s">
        <v>61</v>
      </c>
      <c r="H42" s="806">
        <v>5000</v>
      </c>
      <c r="I42" s="807"/>
      <c r="J42" s="807"/>
      <c r="K42" s="832"/>
      <c r="L42" s="819"/>
      <c r="M42" s="2367"/>
      <c r="N42" s="810"/>
      <c r="O42" s="834"/>
      <c r="P42" s="834"/>
      <c r="Q42" s="803"/>
      <c r="R42" s="826"/>
      <c r="S42" s="813"/>
      <c r="T42" s="2356"/>
      <c r="U42" s="849"/>
    </row>
    <row r="43" spans="1:21" ht="9.75" customHeight="1">
      <c r="A43" s="2362"/>
      <c r="B43" s="2369"/>
      <c r="C43" s="2351"/>
      <c r="D43" s="2364"/>
      <c r="E43" s="2209"/>
      <c r="F43" s="2314"/>
      <c r="G43" s="89" t="s">
        <v>147</v>
      </c>
      <c r="H43" s="806">
        <v>1000</v>
      </c>
      <c r="I43" s="807"/>
      <c r="J43" s="807"/>
      <c r="K43" s="832"/>
      <c r="L43" s="842"/>
      <c r="M43" s="2367"/>
      <c r="N43" s="810"/>
      <c r="O43" s="834"/>
      <c r="P43" s="834"/>
      <c r="Q43" s="803"/>
      <c r="R43" s="826"/>
      <c r="S43" s="812"/>
      <c r="T43" s="2356"/>
      <c r="U43" s="849"/>
    </row>
    <row r="44" spans="1:21" ht="9.75" customHeight="1">
      <c r="A44" s="2362"/>
      <c r="B44" s="2369"/>
      <c r="C44" s="2352"/>
      <c r="D44" s="2365"/>
      <c r="E44" s="2210"/>
      <c r="F44" s="2229"/>
      <c r="G44" s="95" t="s">
        <v>148</v>
      </c>
      <c r="H44" s="814">
        <v>3000</v>
      </c>
      <c r="I44" s="815"/>
      <c r="J44" s="815"/>
      <c r="K44" s="835"/>
      <c r="L44" s="828">
        <v>1000</v>
      </c>
      <c r="M44" s="2368"/>
      <c r="N44" s="810"/>
      <c r="O44" s="829"/>
      <c r="P44" s="829"/>
      <c r="Q44" s="818"/>
      <c r="R44" s="830"/>
      <c r="S44" s="837"/>
      <c r="T44" s="2357"/>
      <c r="U44" s="849"/>
    </row>
    <row r="45" spans="1:21" ht="9.75" customHeight="1">
      <c r="A45" s="2361" t="s">
        <v>24</v>
      </c>
      <c r="B45" s="2359" t="s">
        <v>649</v>
      </c>
      <c r="C45" s="2350" t="s">
        <v>1199</v>
      </c>
      <c r="D45" s="2300" t="s">
        <v>1206</v>
      </c>
      <c r="E45" s="2208" t="s">
        <v>1216</v>
      </c>
      <c r="F45" s="2313" t="s">
        <v>663</v>
      </c>
      <c r="G45" s="107" t="s">
        <v>653</v>
      </c>
      <c r="H45" s="798"/>
      <c r="I45" s="799"/>
      <c r="J45" s="799"/>
      <c r="K45" s="838"/>
      <c r="L45" s="994"/>
      <c r="M45" s="2366">
        <f>SUM(H45:L48)</f>
        <v>9500</v>
      </c>
      <c r="N45" s="810"/>
      <c r="O45" s="821"/>
      <c r="P45" s="821"/>
      <c r="Q45" s="822"/>
      <c r="R45" s="823"/>
      <c r="S45" s="824"/>
      <c r="T45" s="2373">
        <f>SUM(O45:S48)</f>
        <v>0</v>
      </c>
      <c r="U45" s="810"/>
    </row>
    <row r="46" spans="1:21" ht="9.75" customHeight="1">
      <c r="A46" s="2362"/>
      <c r="B46" s="2348"/>
      <c r="C46" s="2351"/>
      <c r="D46" s="2301"/>
      <c r="E46" s="2209"/>
      <c r="F46" s="2314"/>
      <c r="G46" s="89" t="s">
        <v>61</v>
      </c>
      <c r="H46" s="806"/>
      <c r="I46" s="807"/>
      <c r="J46" s="807"/>
      <c r="K46" s="832">
        <v>5000</v>
      </c>
      <c r="L46" s="842"/>
      <c r="M46" s="2367"/>
      <c r="N46" s="810"/>
      <c r="O46" s="834"/>
      <c r="P46" s="834"/>
      <c r="Q46" s="803"/>
      <c r="R46" s="826"/>
      <c r="S46" s="813"/>
      <c r="T46" s="2356"/>
      <c r="U46" s="810"/>
    </row>
    <row r="47" spans="1:21" ht="9.75" customHeight="1">
      <c r="A47" s="2362"/>
      <c r="B47" s="2348"/>
      <c r="C47" s="2351"/>
      <c r="D47" s="2301"/>
      <c r="E47" s="2209"/>
      <c r="F47" s="2314"/>
      <c r="G47" s="89" t="s">
        <v>147</v>
      </c>
      <c r="H47" s="806">
        <v>500</v>
      </c>
      <c r="I47" s="807"/>
      <c r="J47" s="807"/>
      <c r="K47" s="832"/>
      <c r="L47" s="842">
        <v>1000</v>
      </c>
      <c r="M47" s="2367"/>
      <c r="N47" s="810"/>
      <c r="O47" s="834"/>
      <c r="P47" s="834"/>
      <c r="Q47" s="803"/>
      <c r="R47" s="826"/>
      <c r="S47" s="812"/>
      <c r="T47" s="2356"/>
      <c r="U47" s="810"/>
    </row>
    <row r="48" spans="1:21" ht="9.75" customHeight="1">
      <c r="A48" s="2362"/>
      <c r="B48" s="2349"/>
      <c r="C48" s="2352"/>
      <c r="D48" s="2302"/>
      <c r="E48" s="2210"/>
      <c r="F48" s="2229"/>
      <c r="G48" s="95" t="s">
        <v>148</v>
      </c>
      <c r="H48" s="814">
        <v>3000</v>
      </c>
      <c r="I48" s="815"/>
      <c r="J48" s="815"/>
      <c r="K48" s="835"/>
      <c r="L48" s="876"/>
      <c r="M48" s="2368"/>
      <c r="N48" s="810"/>
      <c r="O48" s="829"/>
      <c r="P48" s="829"/>
      <c r="Q48" s="818"/>
      <c r="R48" s="830"/>
      <c r="S48" s="837"/>
      <c r="T48" s="2357"/>
      <c r="U48" s="810"/>
    </row>
    <row r="49" spans="1:22" ht="9.75" customHeight="1">
      <c r="A49" s="2361" t="s">
        <v>25</v>
      </c>
      <c r="B49" s="2359" t="s">
        <v>649</v>
      </c>
      <c r="C49" s="2350" t="s">
        <v>1200</v>
      </c>
      <c r="D49" s="2300" t="s">
        <v>1207</v>
      </c>
      <c r="E49" s="2208" t="s">
        <v>1217</v>
      </c>
      <c r="F49" s="2313" t="s">
        <v>662</v>
      </c>
      <c r="G49" s="107" t="s">
        <v>653</v>
      </c>
      <c r="H49" s="798"/>
      <c r="I49" s="799"/>
      <c r="J49" s="799"/>
      <c r="K49" s="838"/>
      <c r="L49" s="994"/>
      <c r="M49" s="2366">
        <f>SUM(H49:L52)</f>
        <v>6500</v>
      </c>
      <c r="N49" s="810"/>
      <c r="O49" s="821"/>
      <c r="P49" s="821"/>
      <c r="Q49" s="822"/>
      <c r="R49" s="823"/>
      <c r="S49" s="824"/>
      <c r="T49" s="2373">
        <f>SUM(O49:S52)</f>
        <v>0</v>
      </c>
      <c r="U49" s="810"/>
      <c r="V49" s="844"/>
    </row>
    <row r="50" spans="1:21" ht="9.75" customHeight="1">
      <c r="A50" s="2362"/>
      <c r="B50" s="2348"/>
      <c r="C50" s="2351"/>
      <c r="D50" s="2301"/>
      <c r="E50" s="2209"/>
      <c r="F50" s="2314"/>
      <c r="G50" s="89" t="s">
        <v>61</v>
      </c>
      <c r="H50" s="806"/>
      <c r="I50" s="807"/>
      <c r="J50" s="807"/>
      <c r="K50" s="832">
        <v>3000</v>
      </c>
      <c r="L50" s="842"/>
      <c r="M50" s="2367"/>
      <c r="N50" s="810"/>
      <c r="O50" s="834"/>
      <c r="P50" s="834"/>
      <c r="Q50" s="803"/>
      <c r="R50" s="826"/>
      <c r="S50" s="813"/>
      <c r="T50" s="2356"/>
      <c r="U50" s="810"/>
    </row>
    <row r="51" spans="1:21" ht="9.75" customHeight="1">
      <c r="A51" s="2362"/>
      <c r="B51" s="2348"/>
      <c r="C51" s="2351"/>
      <c r="D51" s="2301"/>
      <c r="E51" s="2209"/>
      <c r="F51" s="2314"/>
      <c r="G51" s="89" t="s">
        <v>147</v>
      </c>
      <c r="H51" s="806"/>
      <c r="I51" s="807"/>
      <c r="J51" s="807"/>
      <c r="K51" s="832">
        <v>500</v>
      </c>
      <c r="L51" s="842"/>
      <c r="M51" s="2367"/>
      <c r="N51" s="810"/>
      <c r="O51" s="834"/>
      <c r="P51" s="834"/>
      <c r="Q51" s="803"/>
      <c r="R51" s="826"/>
      <c r="S51" s="812"/>
      <c r="T51" s="2356"/>
      <c r="U51" s="810"/>
    </row>
    <row r="52" spans="1:21" ht="9.75" customHeight="1">
      <c r="A52" s="2362"/>
      <c r="B52" s="2349"/>
      <c r="C52" s="2352"/>
      <c r="D52" s="2302"/>
      <c r="E52" s="2210"/>
      <c r="F52" s="2229"/>
      <c r="G52" s="95" t="s">
        <v>148</v>
      </c>
      <c r="H52" s="814"/>
      <c r="I52" s="815"/>
      <c r="J52" s="815"/>
      <c r="K52" s="835">
        <v>3000</v>
      </c>
      <c r="L52" s="876"/>
      <c r="M52" s="2368"/>
      <c r="N52" s="810"/>
      <c r="O52" s="829"/>
      <c r="P52" s="829"/>
      <c r="Q52" s="818"/>
      <c r="R52" s="830"/>
      <c r="S52" s="837"/>
      <c r="T52" s="2357"/>
      <c r="U52" s="810"/>
    </row>
    <row r="53" spans="1:21" ht="9.75" customHeight="1">
      <c r="A53" s="2361" t="s">
        <v>26</v>
      </c>
      <c r="B53" s="2359" t="s">
        <v>649</v>
      </c>
      <c r="C53" s="2351" t="s">
        <v>1201</v>
      </c>
      <c r="D53" s="2301" t="s">
        <v>973</v>
      </c>
      <c r="E53" s="2209" t="s">
        <v>1218</v>
      </c>
      <c r="F53" s="2209" t="s">
        <v>1222</v>
      </c>
      <c r="G53" s="90" t="s">
        <v>653</v>
      </c>
      <c r="H53" s="798"/>
      <c r="I53" s="799"/>
      <c r="J53" s="799"/>
      <c r="K53" s="838"/>
      <c r="L53" s="994"/>
      <c r="M53" s="2366">
        <f>SUM(H53:L56)</f>
        <v>0</v>
      </c>
      <c r="N53" s="810"/>
      <c r="O53" s="821"/>
      <c r="P53" s="821"/>
      <c r="Q53" s="822"/>
      <c r="R53" s="823"/>
      <c r="S53" s="841"/>
      <c r="T53" s="2373">
        <f>SUM(O53:S56)</f>
        <v>0</v>
      </c>
      <c r="U53" s="810"/>
    </row>
    <row r="54" spans="1:21" ht="9.75" customHeight="1">
      <c r="A54" s="2362"/>
      <c r="B54" s="2348"/>
      <c r="C54" s="2374"/>
      <c r="D54" s="2301"/>
      <c r="E54" s="2209"/>
      <c r="F54" s="2209"/>
      <c r="G54" s="89" t="s">
        <v>61</v>
      </c>
      <c r="H54" s="806"/>
      <c r="I54" s="807"/>
      <c r="J54" s="807"/>
      <c r="K54" s="832"/>
      <c r="L54" s="842"/>
      <c r="M54" s="2367"/>
      <c r="N54" s="810"/>
      <c r="O54" s="834"/>
      <c r="P54" s="834"/>
      <c r="Q54" s="803"/>
      <c r="R54" s="826"/>
      <c r="S54" s="827"/>
      <c r="T54" s="2356"/>
      <c r="U54" s="810"/>
    </row>
    <row r="55" spans="1:21" ht="9.75" customHeight="1">
      <c r="A55" s="2362"/>
      <c r="B55" s="2348"/>
      <c r="C55" s="2374"/>
      <c r="D55" s="2301"/>
      <c r="E55" s="2209"/>
      <c r="F55" s="2209"/>
      <c r="G55" s="89" t="s">
        <v>147</v>
      </c>
      <c r="H55" s="806"/>
      <c r="I55" s="807"/>
      <c r="J55" s="807"/>
      <c r="K55" s="832"/>
      <c r="L55" s="842"/>
      <c r="M55" s="2367"/>
      <c r="N55" s="810"/>
      <c r="O55" s="834"/>
      <c r="P55" s="834"/>
      <c r="Q55" s="803"/>
      <c r="R55" s="826"/>
      <c r="S55" s="812"/>
      <c r="T55" s="2356"/>
      <c r="U55" s="810"/>
    </row>
    <row r="56" spans="1:21" ht="9.75" customHeight="1">
      <c r="A56" s="2362"/>
      <c r="B56" s="2349"/>
      <c r="C56" s="2375"/>
      <c r="D56" s="2302"/>
      <c r="E56" s="2210"/>
      <c r="F56" s="2210"/>
      <c r="G56" s="95" t="s">
        <v>148</v>
      </c>
      <c r="H56" s="814"/>
      <c r="I56" s="815"/>
      <c r="J56" s="815"/>
      <c r="K56" s="835"/>
      <c r="L56" s="876"/>
      <c r="M56" s="2368"/>
      <c r="N56" s="810"/>
      <c r="O56" s="829"/>
      <c r="P56" s="829"/>
      <c r="Q56" s="818"/>
      <c r="R56" s="830"/>
      <c r="S56" s="837"/>
      <c r="T56" s="2357"/>
      <c r="U56" s="810"/>
    </row>
    <row r="57" spans="1:21" ht="9.75" customHeight="1">
      <c r="A57" s="2361" t="s">
        <v>29</v>
      </c>
      <c r="B57" s="2359" t="s">
        <v>649</v>
      </c>
      <c r="C57" s="2379" t="s">
        <v>689</v>
      </c>
      <c r="D57" s="2382" t="s">
        <v>1223</v>
      </c>
      <c r="E57" s="2376" t="s">
        <v>695</v>
      </c>
      <c r="F57" s="2376" t="s">
        <v>699</v>
      </c>
      <c r="G57" s="107" t="s">
        <v>1224</v>
      </c>
      <c r="H57" s="798"/>
      <c r="I57" s="799"/>
      <c r="J57" s="799"/>
      <c r="K57" s="800"/>
      <c r="L57" s="801"/>
      <c r="M57" s="2370">
        <f>SUM(H57:L60)</f>
        <v>19500</v>
      </c>
      <c r="N57" s="810"/>
      <c r="O57" s="834"/>
      <c r="P57" s="834"/>
      <c r="Q57" s="803"/>
      <c r="R57" s="826"/>
      <c r="S57" s="845"/>
      <c r="T57" s="846"/>
      <c r="U57" s="810"/>
    </row>
    <row r="58" spans="1:21" ht="9.75" customHeight="1">
      <c r="A58" s="2362"/>
      <c r="B58" s="2348"/>
      <c r="C58" s="2380"/>
      <c r="D58" s="2383"/>
      <c r="E58" s="2377"/>
      <c r="F58" s="2377"/>
      <c r="G58" s="90" t="s">
        <v>1225</v>
      </c>
      <c r="H58" s="806"/>
      <c r="I58" s="807">
        <v>7500</v>
      </c>
      <c r="J58" s="807"/>
      <c r="K58" s="808"/>
      <c r="L58" s="809"/>
      <c r="M58" s="2371"/>
      <c r="N58" s="810"/>
      <c r="O58" s="834"/>
      <c r="P58" s="834"/>
      <c r="Q58" s="803"/>
      <c r="R58" s="826"/>
      <c r="S58" s="845"/>
      <c r="T58" s="846"/>
      <c r="U58" s="810"/>
    </row>
    <row r="59" spans="1:21" ht="9.75" customHeight="1">
      <c r="A59" s="2362"/>
      <c r="B59" s="2348"/>
      <c r="C59" s="2380"/>
      <c r="D59" s="2383"/>
      <c r="E59" s="2377"/>
      <c r="F59" s="2377"/>
      <c r="G59" s="871" t="s">
        <v>619</v>
      </c>
      <c r="H59" s="806"/>
      <c r="I59" s="807"/>
      <c r="J59" s="807"/>
      <c r="K59" s="808">
        <v>6000</v>
      </c>
      <c r="L59" s="809">
        <v>5000</v>
      </c>
      <c r="M59" s="2371"/>
      <c r="N59" s="810"/>
      <c r="O59" s="834"/>
      <c r="P59" s="834"/>
      <c r="Q59" s="803"/>
      <c r="R59" s="826"/>
      <c r="S59" s="845"/>
      <c r="T59" s="846"/>
      <c r="U59" s="810"/>
    </row>
    <row r="60" spans="1:21" ht="9.75" customHeight="1">
      <c r="A60" s="2362"/>
      <c r="B60" s="2349"/>
      <c r="C60" s="2381"/>
      <c r="D60" s="2384"/>
      <c r="E60" s="2378"/>
      <c r="F60" s="2378"/>
      <c r="G60" s="904" t="s">
        <v>1226</v>
      </c>
      <c r="H60" s="814"/>
      <c r="I60" s="815"/>
      <c r="J60" s="815"/>
      <c r="K60" s="816">
        <v>1000</v>
      </c>
      <c r="L60" s="817"/>
      <c r="M60" s="2372"/>
      <c r="N60" s="810"/>
      <c r="O60" s="829"/>
      <c r="P60" s="829"/>
      <c r="Q60" s="818"/>
      <c r="R60" s="830"/>
      <c r="S60" s="847"/>
      <c r="T60" s="848"/>
      <c r="U60" s="810"/>
    </row>
    <row r="61" spans="1:21" ht="9.75" customHeight="1">
      <c r="A61" s="2361" t="s">
        <v>30</v>
      </c>
      <c r="B61" s="2359" t="s">
        <v>649</v>
      </c>
      <c r="C61" s="2391" t="s">
        <v>690</v>
      </c>
      <c r="D61" s="2382" t="s">
        <v>694</v>
      </c>
      <c r="E61" s="2376" t="s">
        <v>695</v>
      </c>
      <c r="F61" s="2376" t="s">
        <v>699</v>
      </c>
      <c r="G61" s="107" t="s">
        <v>1224</v>
      </c>
      <c r="H61" s="798"/>
      <c r="I61" s="799"/>
      <c r="J61" s="799"/>
      <c r="K61" s="800"/>
      <c r="L61" s="801"/>
      <c r="M61" s="2370">
        <f>SUM(H61:L64)</f>
        <v>19500</v>
      </c>
      <c r="N61" s="810"/>
      <c r="O61" s="834"/>
      <c r="P61" s="834"/>
      <c r="Q61" s="803"/>
      <c r="R61" s="826"/>
      <c r="S61" s="845"/>
      <c r="T61" s="846"/>
      <c r="U61" s="810"/>
    </row>
    <row r="62" spans="1:21" ht="9.75" customHeight="1">
      <c r="A62" s="2361"/>
      <c r="B62" s="2348"/>
      <c r="C62" s="2391"/>
      <c r="D62" s="2383"/>
      <c r="E62" s="2377"/>
      <c r="F62" s="2377"/>
      <c r="G62" s="90" t="s">
        <v>1225</v>
      </c>
      <c r="H62" s="806"/>
      <c r="I62" s="807">
        <v>7500</v>
      </c>
      <c r="J62" s="807"/>
      <c r="K62" s="808"/>
      <c r="L62" s="809"/>
      <c r="M62" s="2371"/>
      <c r="N62" s="810"/>
      <c r="O62" s="834"/>
      <c r="P62" s="834"/>
      <c r="Q62" s="803"/>
      <c r="R62" s="826"/>
      <c r="S62" s="845"/>
      <c r="T62" s="846"/>
      <c r="U62" s="810"/>
    </row>
    <row r="63" spans="1:21" ht="9.75" customHeight="1">
      <c r="A63" s="2362"/>
      <c r="B63" s="2348"/>
      <c r="C63" s="2391"/>
      <c r="D63" s="2383"/>
      <c r="E63" s="2377"/>
      <c r="F63" s="2377"/>
      <c r="G63" s="871" t="s">
        <v>619</v>
      </c>
      <c r="H63" s="806"/>
      <c r="I63" s="807">
        <v>1000</v>
      </c>
      <c r="J63" s="807"/>
      <c r="K63" s="808">
        <v>5000</v>
      </c>
      <c r="L63" s="809">
        <v>5000</v>
      </c>
      <c r="M63" s="2371"/>
      <c r="N63" s="810"/>
      <c r="O63" s="834"/>
      <c r="P63" s="834"/>
      <c r="Q63" s="803"/>
      <c r="R63" s="826"/>
      <c r="S63" s="845"/>
      <c r="T63" s="846"/>
      <c r="U63" s="810"/>
    </row>
    <row r="64" spans="1:21" ht="9.75" customHeight="1">
      <c r="A64" s="2362"/>
      <c r="B64" s="2349"/>
      <c r="C64" s="2391"/>
      <c r="D64" s="2384"/>
      <c r="E64" s="2378"/>
      <c r="F64" s="2378"/>
      <c r="G64" s="904" t="s">
        <v>1226</v>
      </c>
      <c r="H64" s="814"/>
      <c r="I64" s="815"/>
      <c r="J64" s="815"/>
      <c r="K64" s="816">
        <v>1000</v>
      </c>
      <c r="L64" s="817"/>
      <c r="M64" s="2372"/>
      <c r="N64" s="810"/>
      <c r="O64" s="829"/>
      <c r="P64" s="829"/>
      <c r="Q64" s="818"/>
      <c r="R64" s="830"/>
      <c r="S64" s="847"/>
      <c r="T64" s="848"/>
      <c r="U64" s="810"/>
    </row>
    <row r="65" spans="1:21" ht="9.75" customHeight="1">
      <c r="A65" s="2361" t="s">
        <v>32</v>
      </c>
      <c r="B65" s="2359" t="s">
        <v>649</v>
      </c>
      <c r="C65" s="2379" t="s">
        <v>691</v>
      </c>
      <c r="D65" s="2385" t="s">
        <v>693</v>
      </c>
      <c r="E65" s="2388" t="s">
        <v>696</v>
      </c>
      <c r="F65" s="2388" t="s">
        <v>700</v>
      </c>
      <c r="G65" s="107" t="s">
        <v>1227</v>
      </c>
      <c r="H65" s="798"/>
      <c r="I65" s="799"/>
      <c r="J65" s="799"/>
      <c r="K65" s="800"/>
      <c r="L65" s="801"/>
      <c r="M65" s="2370">
        <f>SUM(H65:L68)</f>
        <v>7000</v>
      </c>
      <c r="N65" s="810"/>
      <c r="O65" s="834"/>
      <c r="P65" s="834"/>
      <c r="Q65" s="803"/>
      <c r="R65" s="826"/>
      <c r="S65" s="845"/>
      <c r="T65" s="846"/>
      <c r="U65" s="810"/>
    </row>
    <row r="66" spans="1:21" ht="9.75" customHeight="1">
      <c r="A66" s="2362"/>
      <c r="B66" s="2348"/>
      <c r="C66" s="2380"/>
      <c r="D66" s="2386"/>
      <c r="E66" s="2389"/>
      <c r="F66" s="2389"/>
      <c r="G66" s="90" t="s">
        <v>1225</v>
      </c>
      <c r="H66" s="806"/>
      <c r="I66" s="807">
        <v>3000</v>
      </c>
      <c r="J66" s="807"/>
      <c r="K66" s="808"/>
      <c r="L66" s="809"/>
      <c r="M66" s="2371"/>
      <c r="N66" s="810"/>
      <c r="O66" s="834"/>
      <c r="P66" s="834"/>
      <c r="Q66" s="803"/>
      <c r="R66" s="826"/>
      <c r="S66" s="845"/>
      <c r="T66" s="846"/>
      <c r="U66" s="810"/>
    </row>
    <row r="67" spans="1:21" ht="9.75" customHeight="1">
      <c r="A67" s="2362"/>
      <c r="B67" s="2348"/>
      <c r="C67" s="2380"/>
      <c r="D67" s="2386"/>
      <c r="E67" s="2389"/>
      <c r="F67" s="2389"/>
      <c r="G67" s="871" t="s">
        <v>619</v>
      </c>
      <c r="H67" s="806"/>
      <c r="I67" s="807">
        <v>2000</v>
      </c>
      <c r="J67" s="807"/>
      <c r="K67" s="808">
        <v>1000</v>
      </c>
      <c r="L67" s="809"/>
      <c r="M67" s="2371"/>
      <c r="N67" s="810"/>
      <c r="O67" s="834"/>
      <c r="P67" s="834"/>
      <c r="Q67" s="803"/>
      <c r="R67" s="826"/>
      <c r="S67" s="845"/>
      <c r="T67" s="846"/>
      <c r="U67" s="810"/>
    </row>
    <row r="68" spans="1:21" ht="9.75" customHeight="1">
      <c r="A68" s="2362"/>
      <c r="B68" s="2349"/>
      <c r="C68" s="2381"/>
      <c r="D68" s="2387"/>
      <c r="E68" s="2390"/>
      <c r="F68" s="2390"/>
      <c r="G68" s="904" t="s">
        <v>1226</v>
      </c>
      <c r="H68" s="814"/>
      <c r="I68" s="815"/>
      <c r="J68" s="815"/>
      <c r="K68" s="816"/>
      <c r="L68" s="828">
        <v>1000</v>
      </c>
      <c r="M68" s="2372"/>
      <c r="N68" s="810"/>
      <c r="O68" s="834"/>
      <c r="P68" s="834"/>
      <c r="Q68" s="803"/>
      <c r="R68" s="826"/>
      <c r="S68" s="845"/>
      <c r="T68" s="846"/>
      <c r="U68" s="810"/>
    </row>
    <row r="69" spans="1:21" ht="9.75" customHeight="1">
      <c r="A69" s="2361" t="s">
        <v>42</v>
      </c>
      <c r="B69" s="2369" t="s">
        <v>649</v>
      </c>
      <c r="C69" s="2379" t="s">
        <v>692</v>
      </c>
      <c r="D69" s="2385" t="s">
        <v>293</v>
      </c>
      <c r="E69" s="2388" t="s">
        <v>697</v>
      </c>
      <c r="F69" s="2388" t="s">
        <v>701</v>
      </c>
      <c r="G69" s="107" t="s">
        <v>1228</v>
      </c>
      <c r="H69" s="798"/>
      <c r="I69" s="799"/>
      <c r="J69" s="799"/>
      <c r="K69" s="800"/>
      <c r="L69" s="801"/>
      <c r="M69" s="2418">
        <f>SUM(H69:L72)</f>
        <v>11000</v>
      </c>
      <c r="N69" s="849"/>
      <c r="O69" s="821"/>
      <c r="P69" s="821"/>
      <c r="Q69" s="822"/>
      <c r="R69" s="850"/>
      <c r="S69" s="851"/>
      <c r="T69" s="2419">
        <f>SUM(O69:S72)</f>
        <v>0</v>
      </c>
      <c r="U69" s="810"/>
    </row>
    <row r="70" spans="1:21" ht="9.75" customHeight="1">
      <c r="A70" s="2362"/>
      <c r="B70" s="2369"/>
      <c r="C70" s="2380"/>
      <c r="D70" s="2386"/>
      <c r="E70" s="2389"/>
      <c r="F70" s="2389"/>
      <c r="G70" s="90" t="s">
        <v>1225</v>
      </c>
      <c r="H70" s="806"/>
      <c r="I70" s="807">
        <v>4000</v>
      </c>
      <c r="J70" s="807"/>
      <c r="K70" s="808"/>
      <c r="L70" s="809"/>
      <c r="M70" s="2418"/>
      <c r="N70" s="849"/>
      <c r="O70" s="834"/>
      <c r="P70" s="834"/>
      <c r="Q70" s="803"/>
      <c r="R70" s="811"/>
      <c r="S70" s="845"/>
      <c r="T70" s="2419"/>
      <c r="U70" s="810"/>
    </row>
    <row r="71" spans="1:21" ht="9.75" customHeight="1">
      <c r="A71" s="2362"/>
      <c r="B71" s="2369"/>
      <c r="C71" s="2380"/>
      <c r="D71" s="2386"/>
      <c r="E71" s="2389"/>
      <c r="F71" s="2389"/>
      <c r="G71" s="871" t="s">
        <v>619</v>
      </c>
      <c r="H71" s="806"/>
      <c r="I71" s="807"/>
      <c r="J71" s="807"/>
      <c r="K71" s="808">
        <v>6000</v>
      </c>
      <c r="L71" s="809"/>
      <c r="M71" s="2418"/>
      <c r="N71" s="849"/>
      <c r="O71" s="834"/>
      <c r="P71" s="834"/>
      <c r="Q71" s="803"/>
      <c r="R71" s="811"/>
      <c r="S71" s="845"/>
      <c r="T71" s="2419"/>
      <c r="U71" s="810"/>
    </row>
    <row r="72" spans="1:21" ht="9.75" customHeight="1">
      <c r="A72" s="2362"/>
      <c r="B72" s="2369"/>
      <c r="C72" s="2381"/>
      <c r="D72" s="2387"/>
      <c r="E72" s="2390"/>
      <c r="F72" s="2390"/>
      <c r="G72" s="904" t="s">
        <v>1226</v>
      </c>
      <c r="H72" s="814"/>
      <c r="I72" s="815"/>
      <c r="J72" s="815"/>
      <c r="K72" s="816"/>
      <c r="L72" s="828">
        <v>1000</v>
      </c>
      <c r="M72" s="2418"/>
      <c r="N72" s="849"/>
      <c r="O72" s="829"/>
      <c r="P72" s="829"/>
      <c r="Q72" s="818"/>
      <c r="R72" s="852"/>
      <c r="S72" s="837"/>
      <c r="T72" s="2419"/>
      <c r="U72" s="810"/>
    </row>
    <row r="73" spans="1:22" ht="9.75" customHeight="1">
      <c r="A73" s="2361" t="s">
        <v>43</v>
      </c>
      <c r="B73" s="2359" t="s">
        <v>649</v>
      </c>
      <c r="C73" s="2392" t="s">
        <v>893</v>
      </c>
      <c r="D73" s="2385" t="s">
        <v>693</v>
      </c>
      <c r="E73" s="2208" t="s">
        <v>894</v>
      </c>
      <c r="F73" s="2208" t="s">
        <v>81</v>
      </c>
      <c r="G73" s="107" t="s">
        <v>1238</v>
      </c>
      <c r="H73" s="798"/>
      <c r="I73" s="799"/>
      <c r="J73" s="2393" t="s">
        <v>1282</v>
      </c>
      <c r="K73" s="800"/>
      <c r="L73" s="801"/>
      <c r="M73" s="2366">
        <f>SUM(H73:L76)</f>
        <v>0</v>
      </c>
      <c r="N73" s="849"/>
      <c r="O73" s="821"/>
      <c r="P73" s="821"/>
      <c r="Q73" s="822"/>
      <c r="R73" s="850"/>
      <c r="S73" s="851"/>
      <c r="T73" s="2373">
        <f>SUM(O73:S76)</f>
        <v>0</v>
      </c>
      <c r="U73" s="849"/>
      <c r="V73" s="844"/>
    </row>
    <row r="74" spans="1:21" ht="9.75" customHeight="1">
      <c r="A74" s="2362"/>
      <c r="B74" s="2348"/>
      <c r="C74" s="2392"/>
      <c r="D74" s="2386"/>
      <c r="E74" s="2209"/>
      <c r="F74" s="2209"/>
      <c r="G74" s="90" t="s">
        <v>61</v>
      </c>
      <c r="H74" s="806"/>
      <c r="I74" s="807"/>
      <c r="J74" s="2394"/>
      <c r="K74" s="808"/>
      <c r="L74" s="809"/>
      <c r="M74" s="2367"/>
      <c r="N74" s="849"/>
      <c r="O74" s="834"/>
      <c r="P74" s="834"/>
      <c r="Q74" s="803"/>
      <c r="R74" s="811"/>
      <c r="S74" s="845"/>
      <c r="T74" s="2356"/>
      <c r="U74" s="849"/>
    </row>
    <row r="75" spans="1:21" ht="9.75" customHeight="1">
      <c r="A75" s="2362"/>
      <c r="B75" s="2348"/>
      <c r="C75" s="2392"/>
      <c r="D75" s="2386"/>
      <c r="E75" s="2209"/>
      <c r="F75" s="2209"/>
      <c r="G75" s="90" t="s">
        <v>147</v>
      </c>
      <c r="H75" s="806"/>
      <c r="I75" s="807"/>
      <c r="J75" s="2394"/>
      <c r="K75" s="808"/>
      <c r="L75" s="809"/>
      <c r="M75" s="2367"/>
      <c r="N75" s="849"/>
      <c r="O75" s="834"/>
      <c r="P75" s="834"/>
      <c r="Q75" s="803"/>
      <c r="R75" s="811"/>
      <c r="S75" s="845"/>
      <c r="T75" s="2356"/>
      <c r="U75" s="849"/>
    </row>
    <row r="76" spans="1:21" ht="9.75" customHeight="1">
      <c r="A76" s="2362"/>
      <c r="B76" s="2349"/>
      <c r="C76" s="2392"/>
      <c r="D76" s="2386"/>
      <c r="E76" s="2210"/>
      <c r="F76" s="2210"/>
      <c r="G76" s="96" t="s">
        <v>1239</v>
      </c>
      <c r="H76" s="814"/>
      <c r="I76" s="815"/>
      <c r="J76" s="2395"/>
      <c r="K76" s="816"/>
      <c r="L76" s="817"/>
      <c r="M76" s="2368"/>
      <c r="N76" s="849"/>
      <c r="O76" s="829"/>
      <c r="P76" s="829"/>
      <c r="Q76" s="818"/>
      <c r="R76" s="852"/>
      <c r="S76" s="847"/>
      <c r="T76" s="2357"/>
      <c r="U76" s="849"/>
    </row>
    <row r="77" spans="1:22" ht="9.75" customHeight="1">
      <c r="A77" s="2361" t="s">
        <v>44</v>
      </c>
      <c r="B77" s="2359" t="s">
        <v>649</v>
      </c>
      <c r="C77" s="2350" t="s">
        <v>1281</v>
      </c>
      <c r="D77" s="2300"/>
      <c r="E77" s="2208" t="s">
        <v>1209</v>
      </c>
      <c r="F77" s="2208" t="s">
        <v>1219</v>
      </c>
      <c r="G77" s="90" t="s">
        <v>653</v>
      </c>
      <c r="H77" s="806"/>
      <c r="I77" s="799"/>
      <c r="J77" s="1459" t="s">
        <v>1282</v>
      </c>
      <c r="K77" s="800"/>
      <c r="L77" s="801"/>
      <c r="M77" s="2366">
        <f>SUM(H77:L80)</f>
        <v>0</v>
      </c>
      <c r="N77" s="849"/>
      <c r="O77" s="834"/>
      <c r="P77" s="834"/>
      <c r="Q77" s="822"/>
      <c r="R77" s="850"/>
      <c r="S77" s="851"/>
      <c r="T77" s="2373">
        <f>SUM(O77:S80)</f>
        <v>0</v>
      </c>
      <c r="U77" s="849"/>
      <c r="V77" s="844"/>
    </row>
    <row r="78" spans="1:21" ht="9.75" customHeight="1">
      <c r="A78" s="2362"/>
      <c r="B78" s="2348"/>
      <c r="C78" s="2351"/>
      <c r="D78" s="2301"/>
      <c r="E78" s="2209"/>
      <c r="F78" s="2209"/>
      <c r="G78" s="89" t="s">
        <v>61</v>
      </c>
      <c r="H78" s="806"/>
      <c r="I78" s="807"/>
      <c r="J78" s="1460" t="s">
        <v>1283</v>
      </c>
      <c r="K78" s="808"/>
      <c r="L78" s="809"/>
      <c r="M78" s="2367"/>
      <c r="N78" s="849"/>
      <c r="O78" s="834"/>
      <c r="P78" s="834"/>
      <c r="Q78" s="803"/>
      <c r="R78" s="811"/>
      <c r="S78" s="845"/>
      <c r="T78" s="2356"/>
      <c r="U78" s="849"/>
    </row>
    <row r="79" spans="1:21" ht="9.75" customHeight="1">
      <c r="A79" s="2362"/>
      <c r="B79" s="2348"/>
      <c r="C79" s="2351"/>
      <c r="D79" s="2301"/>
      <c r="E79" s="2209"/>
      <c r="F79" s="2209"/>
      <c r="G79" s="89" t="s">
        <v>147</v>
      </c>
      <c r="H79" s="806"/>
      <c r="I79" s="807"/>
      <c r="J79" s="1460"/>
      <c r="K79" s="808"/>
      <c r="L79" s="809"/>
      <c r="M79" s="2367"/>
      <c r="N79" s="849"/>
      <c r="O79" s="834"/>
      <c r="P79" s="834"/>
      <c r="Q79" s="803"/>
      <c r="R79" s="811"/>
      <c r="S79" s="845"/>
      <c r="T79" s="2356"/>
      <c r="U79" s="849"/>
    </row>
    <row r="80" spans="1:21" ht="9.75" customHeight="1">
      <c r="A80" s="2362"/>
      <c r="B80" s="2349"/>
      <c r="C80" s="2352"/>
      <c r="D80" s="2302"/>
      <c r="E80" s="2210"/>
      <c r="F80" s="2210"/>
      <c r="G80" s="95" t="s">
        <v>148</v>
      </c>
      <c r="H80" s="814"/>
      <c r="I80" s="815"/>
      <c r="J80" s="1461"/>
      <c r="K80" s="816"/>
      <c r="L80" s="817"/>
      <c r="M80" s="2368"/>
      <c r="N80" s="849"/>
      <c r="O80" s="829"/>
      <c r="P80" s="829"/>
      <c r="Q80" s="818"/>
      <c r="R80" s="852"/>
      <c r="S80" s="847"/>
      <c r="T80" s="2357"/>
      <c r="U80" s="849"/>
    </row>
    <row r="81" spans="1:21" ht="9.75" customHeight="1">
      <c r="A81" s="2361" t="s">
        <v>45</v>
      </c>
      <c r="B81" s="2359" t="s">
        <v>649</v>
      </c>
      <c r="C81" s="2350" t="s">
        <v>1284</v>
      </c>
      <c r="D81" s="2300" t="s">
        <v>666</v>
      </c>
      <c r="E81" s="2208" t="s">
        <v>686</v>
      </c>
      <c r="F81" s="2313" t="s">
        <v>661</v>
      </c>
      <c r="G81" s="107" t="s">
        <v>653</v>
      </c>
      <c r="H81" s="798"/>
      <c r="I81" s="799"/>
      <c r="J81" s="1459" t="s">
        <v>1282</v>
      </c>
      <c r="K81" s="800"/>
      <c r="L81" s="801"/>
      <c r="M81" s="2366">
        <f>SUM(H81:L84)</f>
        <v>0</v>
      </c>
      <c r="N81" s="849"/>
      <c r="O81" s="821"/>
      <c r="P81" s="821"/>
      <c r="Q81" s="822"/>
      <c r="R81" s="850"/>
      <c r="S81" s="851"/>
      <c r="T81" s="2373">
        <f>SUM(O81:S84)</f>
        <v>0</v>
      </c>
      <c r="U81" s="849"/>
    </row>
    <row r="82" spans="1:21" ht="9.75" customHeight="1">
      <c r="A82" s="2362"/>
      <c r="B82" s="2348"/>
      <c r="C82" s="2351"/>
      <c r="D82" s="2301"/>
      <c r="E82" s="2209"/>
      <c r="F82" s="2314"/>
      <c r="G82" s="89" t="s">
        <v>61</v>
      </c>
      <c r="H82" s="806"/>
      <c r="I82" s="807"/>
      <c r="J82" s="1460" t="s">
        <v>1285</v>
      </c>
      <c r="K82" s="808"/>
      <c r="L82" s="809"/>
      <c r="M82" s="2367"/>
      <c r="N82" s="849"/>
      <c r="O82" s="834"/>
      <c r="P82" s="834"/>
      <c r="Q82" s="803"/>
      <c r="R82" s="811"/>
      <c r="S82" s="845"/>
      <c r="T82" s="2356"/>
      <c r="U82" s="849"/>
    </row>
    <row r="83" spans="1:21" ht="9.75" customHeight="1">
      <c r="A83" s="2362"/>
      <c r="B83" s="2348"/>
      <c r="C83" s="2351"/>
      <c r="D83" s="2301"/>
      <c r="E83" s="2209"/>
      <c r="F83" s="2314"/>
      <c r="G83" s="89" t="s">
        <v>147</v>
      </c>
      <c r="H83" s="806"/>
      <c r="I83" s="807"/>
      <c r="J83" s="1460" t="s">
        <v>1286</v>
      </c>
      <c r="K83" s="808"/>
      <c r="L83" s="809"/>
      <c r="M83" s="2367"/>
      <c r="N83" s="849"/>
      <c r="O83" s="834"/>
      <c r="P83" s="834"/>
      <c r="Q83" s="803"/>
      <c r="R83" s="811"/>
      <c r="S83" s="845"/>
      <c r="T83" s="2356"/>
      <c r="U83" s="849"/>
    </row>
    <row r="84" spans="1:21" ht="9.75" customHeight="1">
      <c r="A84" s="2362"/>
      <c r="B84" s="2349"/>
      <c r="C84" s="2352"/>
      <c r="D84" s="2302"/>
      <c r="E84" s="2210"/>
      <c r="F84" s="2229"/>
      <c r="G84" s="95" t="s">
        <v>148</v>
      </c>
      <c r="H84" s="814"/>
      <c r="I84" s="815"/>
      <c r="J84" s="815"/>
      <c r="K84" s="816"/>
      <c r="L84" s="817"/>
      <c r="M84" s="2368"/>
      <c r="N84" s="849"/>
      <c r="O84" s="829"/>
      <c r="P84" s="829"/>
      <c r="Q84" s="818"/>
      <c r="R84" s="852"/>
      <c r="S84" s="847"/>
      <c r="T84" s="2357"/>
      <c r="U84" s="849"/>
    </row>
    <row r="85" spans="1:21" ht="9.75" customHeight="1">
      <c r="A85" s="2346"/>
      <c r="B85" s="2401" t="s">
        <v>649</v>
      </c>
      <c r="C85" s="2403" t="s">
        <v>110</v>
      </c>
      <c r="D85" s="2405"/>
      <c r="E85" s="2407"/>
      <c r="F85" s="2407"/>
      <c r="G85" s="856"/>
      <c r="H85" s="857"/>
      <c r="I85" s="858"/>
      <c r="J85" s="858"/>
      <c r="K85" s="2396">
        <v>20500</v>
      </c>
      <c r="L85" s="819"/>
      <c r="M85" s="2371">
        <f>SUM(A85:L88)</f>
        <v>20500</v>
      </c>
      <c r="N85" s="859"/>
      <c r="O85" s="860"/>
      <c r="P85" s="860"/>
      <c r="Q85" s="861"/>
      <c r="R85" s="2413"/>
      <c r="S85" s="862"/>
      <c r="T85" s="2416">
        <f>SUM(O85:S88)</f>
        <v>0</v>
      </c>
      <c r="U85" s="859"/>
    </row>
    <row r="86" spans="1:21" ht="9.75" customHeight="1">
      <c r="A86" s="2346"/>
      <c r="B86" s="2401"/>
      <c r="C86" s="2403"/>
      <c r="D86" s="2405"/>
      <c r="E86" s="2407"/>
      <c r="F86" s="2407"/>
      <c r="G86" s="856"/>
      <c r="H86" s="857"/>
      <c r="I86" s="858"/>
      <c r="J86" s="858"/>
      <c r="K86" s="2397"/>
      <c r="L86" s="819"/>
      <c r="M86" s="2371"/>
      <c r="N86" s="859"/>
      <c r="O86" s="860"/>
      <c r="P86" s="860"/>
      <c r="Q86" s="861"/>
      <c r="R86" s="2414"/>
      <c r="S86" s="862"/>
      <c r="T86" s="2416"/>
      <c r="U86" s="859"/>
    </row>
    <row r="87" spans="1:21" ht="9.75" customHeight="1">
      <c r="A87" s="2346"/>
      <c r="B87" s="2401"/>
      <c r="C87" s="2403"/>
      <c r="D87" s="2405"/>
      <c r="E87" s="2407"/>
      <c r="F87" s="2407"/>
      <c r="G87" s="856"/>
      <c r="H87" s="857"/>
      <c r="I87" s="858"/>
      <c r="J87" s="858"/>
      <c r="K87" s="2397"/>
      <c r="L87" s="819"/>
      <c r="M87" s="2371"/>
      <c r="N87" s="859"/>
      <c r="O87" s="860"/>
      <c r="P87" s="860"/>
      <c r="Q87" s="861"/>
      <c r="R87" s="2414"/>
      <c r="S87" s="862"/>
      <c r="T87" s="2416"/>
      <c r="U87" s="859"/>
    </row>
    <row r="88" spans="1:21" ht="9.75" customHeight="1" thickBot="1">
      <c r="A88" s="2400"/>
      <c r="B88" s="2402"/>
      <c r="C88" s="2404"/>
      <c r="D88" s="2406"/>
      <c r="E88" s="2408"/>
      <c r="F88" s="2408"/>
      <c r="G88" s="863"/>
      <c r="H88" s="864"/>
      <c r="I88" s="865"/>
      <c r="J88" s="865"/>
      <c r="K88" s="2398"/>
      <c r="L88" s="866"/>
      <c r="M88" s="2399"/>
      <c r="N88" s="867"/>
      <c r="O88" s="868"/>
      <c r="P88" s="868"/>
      <c r="Q88" s="869"/>
      <c r="R88" s="2415"/>
      <c r="S88" s="870"/>
      <c r="T88" s="2417"/>
      <c r="U88" s="867"/>
    </row>
    <row r="89" spans="1:21" ht="9.75" customHeight="1" thickTop="1">
      <c r="A89" s="2345" t="s">
        <v>11</v>
      </c>
      <c r="B89" s="2420" t="s">
        <v>668</v>
      </c>
      <c r="C89" s="2422" t="s">
        <v>1151</v>
      </c>
      <c r="D89" s="2386" t="s">
        <v>112</v>
      </c>
      <c r="E89" s="2377" t="s">
        <v>1152</v>
      </c>
      <c r="F89" s="2424" t="s">
        <v>1153</v>
      </c>
      <c r="G89" s="90" t="s">
        <v>671</v>
      </c>
      <c r="H89" s="879">
        <v>35000</v>
      </c>
      <c r="I89" s="1131"/>
      <c r="J89" s="1140"/>
      <c r="K89" s="1132">
        <v>10000</v>
      </c>
      <c r="L89" s="979"/>
      <c r="M89" s="2409">
        <f>SUM(H89:L92)</f>
        <v>135000</v>
      </c>
      <c r="N89" s="882">
        <f>SUM(M89:M147)</f>
        <v>657000</v>
      </c>
      <c r="O89" s="883"/>
      <c r="P89" s="883"/>
      <c r="Q89" s="884"/>
      <c r="R89" s="885"/>
      <c r="S89" s="885"/>
      <c r="T89" s="2411">
        <f>SUM(O89:S92)</f>
        <v>0</v>
      </c>
      <c r="U89" s="882">
        <f>SUM(T89:T147)</f>
        <v>0</v>
      </c>
    </row>
    <row r="90" spans="1:21" ht="9.75" customHeight="1">
      <c r="A90" s="2345"/>
      <c r="B90" s="2420"/>
      <c r="C90" s="2423"/>
      <c r="D90" s="2386"/>
      <c r="E90" s="2377"/>
      <c r="F90" s="2425"/>
      <c r="G90" s="90" t="s">
        <v>672</v>
      </c>
      <c r="H90" s="879">
        <v>33000</v>
      </c>
      <c r="I90" s="1131"/>
      <c r="J90" s="880"/>
      <c r="K90" s="881"/>
      <c r="L90" s="1366">
        <v>14000</v>
      </c>
      <c r="M90" s="2409"/>
      <c r="N90" s="886"/>
      <c r="O90" s="883"/>
      <c r="P90" s="883"/>
      <c r="Q90" s="884"/>
      <c r="R90" s="887"/>
      <c r="S90" s="888"/>
      <c r="T90" s="2411"/>
      <c r="U90" s="886"/>
    </row>
    <row r="91" spans="1:21" ht="9.75" customHeight="1">
      <c r="A91" s="2345"/>
      <c r="B91" s="2420"/>
      <c r="C91" s="2423"/>
      <c r="D91" s="2386"/>
      <c r="E91" s="2377"/>
      <c r="F91" s="2425"/>
      <c r="G91" s="871" t="s">
        <v>673</v>
      </c>
      <c r="H91" s="879">
        <v>20000</v>
      </c>
      <c r="I91" s="1131"/>
      <c r="J91" s="880"/>
      <c r="K91" s="881"/>
      <c r="L91" s="889">
        <v>5000</v>
      </c>
      <c r="M91" s="2409"/>
      <c r="N91" s="886"/>
      <c r="O91" s="883"/>
      <c r="P91" s="883"/>
      <c r="Q91" s="884"/>
      <c r="R91" s="887"/>
      <c r="S91" s="888"/>
      <c r="T91" s="2411"/>
      <c r="U91" s="886"/>
    </row>
    <row r="92" spans="1:21" ht="9.75" customHeight="1">
      <c r="A92" s="2346"/>
      <c r="B92" s="2421"/>
      <c r="C92" s="2423"/>
      <c r="D92" s="2386"/>
      <c r="E92" s="2377"/>
      <c r="F92" s="2425"/>
      <c r="G92" s="872" t="s">
        <v>88</v>
      </c>
      <c r="H92" s="879">
        <v>3000</v>
      </c>
      <c r="I92" s="1131"/>
      <c r="J92" s="880"/>
      <c r="K92" s="907"/>
      <c r="L92" s="1366">
        <v>15000</v>
      </c>
      <c r="M92" s="2410"/>
      <c r="N92" s="886"/>
      <c r="O92" s="883"/>
      <c r="P92" s="883"/>
      <c r="Q92" s="884"/>
      <c r="R92" s="887"/>
      <c r="S92" s="888"/>
      <c r="T92" s="2412"/>
      <c r="U92" s="886"/>
    </row>
    <row r="93" spans="1:21" ht="9.75" customHeight="1">
      <c r="A93" s="2358" t="s">
        <v>15</v>
      </c>
      <c r="B93" s="2426" t="s">
        <v>668</v>
      </c>
      <c r="C93" s="2423" t="s">
        <v>1154</v>
      </c>
      <c r="D93" s="2385" t="s">
        <v>1155</v>
      </c>
      <c r="E93" s="2376" t="s">
        <v>678</v>
      </c>
      <c r="F93" s="2425" t="s">
        <v>857</v>
      </c>
      <c r="G93" s="890" t="s">
        <v>671</v>
      </c>
      <c r="H93" s="891">
        <v>25000</v>
      </c>
      <c r="I93" s="1133"/>
      <c r="J93" s="892"/>
      <c r="K93" s="893"/>
      <c r="L93" s="894">
        <v>4000</v>
      </c>
      <c r="M93" s="2427">
        <f>SUM(H93:L96)</f>
        <v>70000</v>
      </c>
      <c r="N93" s="886"/>
      <c r="O93" s="895"/>
      <c r="P93" s="895"/>
      <c r="Q93" s="896"/>
      <c r="R93" s="897"/>
      <c r="S93" s="898"/>
      <c r="T93" s="2428">
        <f>SUM(O93:S96)</f>
        <v>0</v>
      </c>
      <c r="U93" s="886"/>
    </row>
    <row r="94" spans="1:21" ht="9.75" customHeight="1">
      <c r="A94" s="2345"/>
      <c r="B94" s="2420"/>
      <c r="C94" s="2423"/>
      <c r="D94" s="2386"/>
      <c r="E94" s="2377"/>
      <c r="F94" s="2425"/>
      <c r="G94" s="90" t="s">
        <v>672</v>
      </c>
      <c r="H94" s="899">
        <v>20000</v>
      </c>
      <c r="I94" s="1131"/>
      <c r="J94" s="880"/>
      <c r="K94" s="881">
        <v>5000</v>
      </c>
      <c r="L94" s="900"/>
      <c r="M94" s="2409"/>
      <c r="N94" s="886"/>
      <c r="O94" s="901"/>
      <c r="P94" s="901"/>
      <c r="Q94" s="884"/>
      <c r="R94" s="885"/>
      <c r="S94" s="902"/>
      <c r="T94" s="2411"/>
      <c r="U94" s="886"/>
    </row>
    <row r="95" spans="1:21" ht="9.75" customHeight="1">
      <c r="A95" s="2345"/>
      <c r="B95" s="2420"/>
      <c r="C95" s="2423"/>
      <c r="D95" s="2386"/>
      <c r="E95" s="2377"/>
      <c r="F95" s="2425"/>
      <c r="G95" s="903" t="s">
        <v>589</v>
      </c>
      <c r="H95" s="899"/>
      <c r="I95" s="1131"/>
      <c r="J95" s="880"/>
      <c r="K95" s="881"/>
      <c r="L95" s="900">
        <v>5000</v>
      </c>
      <c r="M95" s="2409"/>
      <c r="N95" s="886"/>
      <c r="O95" s="901"/>
      <c r="P95" s="901"/>
      <c r="Q95" s="884"/>
      <c r="R95" s="885"/>
      <c r="S95" s="902"/>
      <c r="T95" s="2411"/>
      <c r="U95" s="886"/>
    </row>
    <row r="96" spans="1:21" ht="9.75" customHeight="1">
      <c r="A96" s="2346"/>
      <c r="B96" s="2421"/>
      <c r="C96" s="2423"/>
      <c r="D96" s="2387"/>
      <c r="E96" s="2378"/>
      <c r="F96" s="2425"/>
      <c r="G96" s="904" t="s">
        <v>928</v>
      </c>
      <c r="H96" s="905"/>
      <c r="I96" s="1134"/>
      <c r="J96" s="906"/>
      <c r="K96" s="907"/>
      <c r="L96" s="908">
        <v>11000</v>
      </c>
      <c r="M96" s="2410"/>
      <c r="N96" s="886"/>
      <c r="O96" s="909"/>
      <c r="P96" s="909"/>
      <c r="Q96" s="910"/>
      <c r="R96" s="911"/>
      <c r="S96" s="912"/>
      <c r="T96" s="2412"/>
      <c r="U96" s="886"/>
    </row>
    <row r="97" spans="1:21" ht="9.75" customHeight="1">
      <c r="A97" s="2358" t="s">
        <v>16</v>
      </c>
      <c r="B97" s="2426" t="s">
        <v>668</v>
      </c>
      <c r="C97" s="2423" t="s">
        <v>1156</v>
      </c>
      <c r="D97" s="2385" t="s">
        <v>978</v>
      </c>
      <c r="E97" s="1896" t="s">
        <v>585</v>
      </c>
      <c r="F97" s="1896" t="s">
        <v>1157</v>
      </c>
      <c r="G97" s="890" t="s">
        <v>671</v>
      </c>
      <c r="H97" s="891">
        <v>40000</v>
      </c>
      <c r="I97" s="1133"/>
      <c r="J97" s="892"/>
      <c r="K97" s="893"/>
      <c r="L97" s="894">
        <v>5000</v>
      </c>
      <c r="M97" s="2427">
        <f>SUM(H97:L100)</f>
        <v>122000</v>
      </c>
      <c r="N97" s="886"/>
      <c r="O97" s="895"/>
      <c r="P97" s="895"/>
      <c r="Q97" s="896"/>
      <c r="R97" s="897"/>
      <c r="S97" s="898"/>
      <c r="T97" s="2428">
        <f>SUM(O97:S100)</f>
        <v>0</v>
      </c>
      <c r="U97" s="886"/>
    </row>
    <row r="98" spans="1:21" ht="9.75" customHeight="1">
      <c r="A98" s="2345"/>
      <c r="B98" s="2420"/>
      <c r="C98" s="2423"/>
      <c r="D98" s="2386"/>
      <c r="E98" s="1897"/>
      <c r="F98" s="1897"/>
      <c r="G98" s="90" t="s">
        <v>672</v>
      </c>
      <c r="H98" s="899">
        <v>15000</v>
      </c>
      <c r="I98" s="1131"/>
      <c r="J98" s="880"/>
      <c r="K98" s="881">
        <v>10000</v>
      </c>
      <c r="L98" s="900"/>
      <c r="M98" s="2409"/>
      <c r="N98" s="886"/>
      <c r="O98" s="901"/>
      <c r="P98" s="901"/>
      <c r="Q98" s="884"/>
      <c r="R98" s="885"/>
      <c r="S98" s="902"/>
      <c r="T98" s="2411"/>
      <c r="U98" s="886"/>
    </row>
    <row r="99" spans="1:21" ht="9.75" customHeight="1">
      <c r="A99" s="2345"/>
      <c r="B99" s="2420"/>
      <c r="C99" s="2423"/>
      <c r="D99" s="2386"/>
      <c r="E99" s="1897"/>
      <c r="F99" s="1897"/>
      <c r="G99" s="871" t="s">
        <v>673</v>
      </c>
      <c r="H99" s="899">
        <v>10000</v>
      </c>
      <c r="I99" s="1131"/>
      <c r="J99" s="880"/>
      <c r="K99" s="881"/>
      <c r="L99" s="900"/>
      <c r="M99" s="2409"/>
      <c r="N99" s="886"/>
      <c r="O99" s="901"/>
      <c r="P99" s="901"/>
      <c r="Q99" s="884"/>
      <c r="R99" s="885"/>
      <c r="S99" s="902"/>
      <c r="T99" s="2411"/>
      <c r="U99" s="886"/>
    </row>
    <row r="100" spans="1:21" ht="9.75" customHeight="1">
      <c r="A100" s="2346"/>
      <c r="B100" s="2421"/>
      <c r="C100" s="2423"/>
      <c r="D100" s="2387"/>
      <c r="E100" s="1898"/>
      <c r="F100" s="1898"/>
      <c r="G100" s="904" t="s">
        <v>90</v>
      </c>
      <c r="H100" s="905">
        <v>19000</v>
      </c>
      <c r="I100" s="1134"/>
      <c r="J100" s="906"/>
      <c r="K100" s="907"/>
      <c r="L100" s="908">
        <v>23000</v>
      </c>
      <c r="M100" s="2410"/>
      <c r="N100" s="886"/>
      <c r="O100" s="909"/>
      <c r="P100" s="909"/>
      <c r="Q100" s="910"/>
      <c r="R100" s="911"/>
      <c r="S100" s="912"/>
      <c r="T100" s="2412"/>
      <c r="U100" s="886"/>
    </row>
    <row r="101" spans="1:21" ht="9.75" customHeight="1">
      <c r="A101" s="2358" t="s">
        <v>17</v>
      </c>
      <c r="B101" s="2426" t="s">
        <v>668</v>
      </c>
      <c r="C101" s="2423" t="s">
        <v>1158</v>
      </c>
      <c r="D101" s="2385" t="s">
        <v>1159</v>
      </c>
      <c r="E101" s="2376" t="s">
        <v>1160</v>
      </c>
      <c r="F101" s="2425" t="s">
        <v>1161</v>
      </c>
      <c r="G101" s="890" t="s">
        <v>671</v>
      </c>
      <c r="H101" s="1367">
        <v>15000</v>
      </c>
      <c r="I101" s="1133"/>
      <c r="J101" s="892"/>
      <c r="K101" s="893"/>
      <c r="L101" s="894"/>
      <c r="M101" s="2427">
        <f>SUM(H101:L104)</f>
        <v>60000</v>
      </c>
      <c r="N101" s="886"/>
      <c r="O101" s="895"/>
      <c r="P101" s="895"/>
      <c r="Q101" s="896"/>
      <c r="R101" s="897"/>
      <c r="S101" s="898"/>
      <c r="T101" s="2428">
        <f>SUM(O101:S104)</f>
        <v>0</v>
      </c>
      <c r="U101" s="886"/>
    </row>
    <row r="102" spans="1:21" ht="9.75" customHeight="1">
      <c r="A102" s="2345"/>
      <c r="B102" s="2420"/>
      <c r="C102" s="2423"/>
      <c r="D102" s="2386"/>
      <c r="E102" s="2377"/>
      <c r="F102" s="2425"/>
      <c r="G102" s="90" t="s">
        <v>672</v>
      </c>
      <c r="H102" s="1368">
        <v>12000</v>
      </c>
      <c r="I102" s="1131"/>
      <c r="J102" s="880"/>
      <c r="K102" s="881"/>
      <c r="L102" s="900">
        <v>3000</v>
      </c>
      <c r="M102" s="2409"/>
      <c r="N102" s="886"/>
      <c r="O102" s="901"/>
      <c r="P102" s="901"/>
      <c r="Q102" s="884"/>
      <c r="R102" s="885"/>
      <c r="S102" s="902"/>
      <c r="T102" s="2411"/>
      <c r="U102" s="886"/>
    </row>
    <row r="103" spans="1:21" ht="9.75" customHeight="1">
      <c r="A103" s="2345"/>
      <c r="B103" s="2420"/>
      <c r="C103" s="2423"/>
      <c r="D103" s="2386"/>
      <c r="E103" s="2377"/>
      <c r="F103" s="2425"/>
      <c r="G103" s="871" t="s">
        <v>673</v>
      </c>
      <c r="H103" s="1368">
        <v>15000</v>
      </c>
      <c r="I103" s="1131"/>
      <c r="J103" s="880"/>
      <c r="K103" s="881">
        <v>5000</v>
      </c>
      <c r="L103" s="900"/>
      <c r="M103" s="2409"/>
      <c r="N103" s="886"/>
      <c r="O103" s="901"/>
      <c r="P103" s="901"/>
      <c r="Q103" s="884"/>
      <c r="R103" s="885"/>
      <c r="S103" s="902"/>
      <c r="T103" s="2411"/>
      <c r="U103" s="886"/>
    </row>
    <row r="104" spans="1:21" ht="9.75" customHeight="1">
      <c r="A104" s="2346"/>
      <c r="B104" s="2421"/>
      <c r="C104" s="2423"/>
      <c r="D104" s="2387"/>
      <c r="E104" s="2378"/>
      <c r="F104" s="2425"/>
      <c r="G104" s="904" t="s">
        <v>90</v>
      </c>
      <c r="H104" s="1369"/>
      <c r="I104" s="1134"/>
      <c r="J104" s="906"/>
      <c r="K104" s="907"/>
      <c r="L104" s="908">
        <v>10000</v>
      </c>
      <c r="M104" s="2410"/>
      <c r="N104" s="886"/>
      <c r="O104" s="909"/>
      <c r="P104" s="909"/>
      <c r="Q104" s="910"/>
      <c r="R104" s="911"/>
      <c r="S104" s="912"/>
      <c r="T104" s="2412"/>
      <c r="U104" s="886"/>
    </row>
    <row r="105" spans="1:21" ht="9.75" customHeight="1">
      <c r="A105" s="2358" t="s">
        <v>19</v>
      </c>
      <c r="B105" s="2426" t="s">
        <v>668</v>
      </c>
      <c r="C105" s="2297" t="s">
        <v>1149</v>
      </c>
      <c r="D105" s="2386" t="s">
        <v>669</v>
      </c>
      <c r="E105" s="2304" t="s">
        <v>1150</v>
      </c>
      <c r="F105" s="2313" t="s">
        <v>670</v>
      </c>
      <c r="G105" s="890" t="s">
        <v>671</v>
      </c>
      <c r="H105" s="899">
        <v>20000</v>
      </c>
      <c r="I105" s="1133"/>
      <c r="J105" s="892"/>
      <c r="K105" s="893"/>
      <c r="L105" s="894">
        <v>5000</v>
      </c>
      <c r="M105" s="2427">
        <f>SUM(H105:L108)</f>
        <v>70000</v>
      </c>
      <c r="N105" s="886"/>
      <c r="O105" s="895"/>
      <c r="P105" s="895"/>
      <c r="Q105" s="896"/>
      <c r="R105" s="897"/>
      <c r="S105" s="898"/>
      <c r="T105" s="2428">
        <f>SUM(O105:S108)</f>
        <v>0</v>
      </c>
      <c r="U105" s="886"/>
    </row>
    <row r="106" spans="1:21" ht="9.75" customHeight="1">
      <c r="A106" s="2345"/>
      <c r="B106" s="2420"/>
      <c r="C106" s="2298"/>
      <c r="D106" s="2386"/>
      <c r="E106" s="2304"/>
      <c r="F106" s="2314"/>
      <c r="G106" s="90" t="s">
        <v>672</v>
      </c>
      <c r="H106" s="899">
        <v>22000</v>
      </c>
      <c r="I106" s="1131"/>
      <c r="J106" s="880"/>
      <c r="K106" s="881"/>
      <c r="L106" s="900">
        <v>3000</v>
      </c>
      <c r="M106" s="2409"/>
      <c r="N106" s="886"/>
      <c r="O106" s="901"/>
      <c r="P106" s="901"/>
      <c r="Q106" s="884"/>
      <c r="R106" s="885"/>
      <c r="S106" s="902"/>
      <c r="T106" s="2411"/>
      <c r="U106" s="886"/>
    </row>
    <row r="107" spans="1:21" ht="9.75" customHeight="1">
      <c r="A107" s="2345"/>
      <c r="B107" s="2420"/>
      <c r="C107" s="2298"/>
      <c r="D107" s="2386"/>
      <c r="E107" s="2304"/>
      <c r="F107" s="2314"/>
      <c r="G107" s="871" t="s">
        <v>673</v>
      </c>
      <c r="H107" s="899">
        <v>5000</v>
      </c>
      <c r="I107" s="1131"/>
      <c r="J107" s="880"/>
      <c r="K107" s="881"/>
      <c r="L107" s="900">
        <v>5000</v>
      </c>
      <c r="M107" s="2409"/>
      <c r="N107" s="886"/>
      <c r="O107" s="901"/>
      <c r="P107" s="901"/>
      <c r="Q107" s="884"/>
      <c r="R107" s="885"/>
      <c r="S107" s="902"/>
      <c r="T107" s="2411"/>
      <c r="U107" s="886"/>
    </row>
    <row r="108" spans="1:21" ht="9.75" customHeight="1">
      <c r="A108" s="2346"/>
      <c r="B108" s="2421"/>
      <c r="C108" s="2299"/>
      <c r="D108" s="2387"/>
      <c r="E108" s="2305"/>
      <c r="F108" s="2229"/>
      <c r="G108" s="904" t="s">
        <v>90</v>
      </c>
      <c r="H108" s="905">
        <v>2000</v>
      </c>
      <c r="I108" s="1134"/>
      <c r="J108" s="906"/>
      <c r="K108" s="907">
        <v>8000</v>
      </c>
      <c r="L108" s="908"/>
      <c r="M108" s="2410"/>
      <c r="N108" s="886"/>
      <c r="O108" s="909"/>
      <c r="P108" s="909"/>
      <c r="Q108" s="910"/>
      <c r="R108" s="911"/>
      <c r="S108" s="912"/>
      <c r="T108" s="2412"/>
      <c r="U108" s="886"/>
    </row>
    <row r="109" spans="1:21" ht="9.75" customHeight="1">
      <c r="A109" s="2358" t="s">
        <v>20</v>
      </c>
      <c r="B109" s="2426" t="s">
        <v>668</v>
      </c>
      <c r="C109" s="2381" t="s">
        <v>1349</v>
      </c>
      <c r="D109" s="2386" t="s">
        <v>1350</v>
      </c>
      <c r="E109" s="2430" t="s">
        <v>1351</v>
      </c>
      <c r="F109" s="2433" t="s">
        <v>1352</v>
      </c>
      <c r="G109" s="874" t="s">
        <v>117</v>
      </c>
      <c r="H109" s="899">
        <v>17000</v>
      </c>
      <c r="I109" s="1133"/>
      <c r="J109" s="892"/>
      <c r="K109" s="893"/>
      <c r="L109" s="894"/>
      <c r="M109" s="2427">
        <f>SUM(H109:L112)</f>
        <v>27000</v>
      </c>
      <c r="N109" s="886"/>
      <c r="O109" s="895"/>
      <c r="P109" s="895"/>
      <c r="Q109" s="896"/>
      <c r="R109" s="897"/>
      <c r="S109" s="898"/>
      <c r="T109" s="2428">
        <f>SUM(O109:S112)</f>
        <v>0</v>
      </c>
      <c r="U109" s="886"/>
    </row>
    <row r="110" spans="1:21" ht="9.75" customHeight="1">
      <c r="A110" s="2345"/>
      <c r="B110" s="2420"/>
      <c r="C110" s="2391"/>
      <c r="D110" s="2386"/>
      <c r="E110" s="2430"/>
      <c r="F110" s="2432"/>
      <c r="G110" s="874" t="s">
        <v>115</v>
      </c>
      <c r="H110" s="899"/>
      <c r="I110" s="1131"/>
      <c r="J110" s="880"/>
      <c r="K110" s="881"/>
      <c r="L110" s="900">
        <v>10000</v>
      </c>
      <c r="M110" s="2409"/>
      <c r="N110" s="886"/>
      <c r="O110" s="901"/>
      <c r="P110" s="901"/>
      <c r="Q110" s="884"/>
      <c r="R110" s="885"/>
      <c r="S110" s="902"/>
      <c r="T110" s="2411"/>
      <c r="U110" s="886"/>
    </row>
    <row r="111" spans="1:21" ht="9.75" customHeight="1">
      <c r="A111" s="2345"/>
      <c r="B111" s="2420"/>
      <c r="C111" s="2391"/>
      <c r="D111" s="2386"/>
      <c r="E111" s="2430"/>
      <c r="F111" s="2432"/>
      <c r="G111" s="875" t="s">
        <v>590</v>
      </c>
      <c r="H111" s="899"/>
      <c r="I111" s="1131"/>
      <c r="J111" s="880"/>
      <c r="K111" s="881"/>
      <c r="L111" s="900"/>
      <c r="M111" s="2409"/>
      <c r="N111" s="886"/>
      <c r="O111" s="901"/>
      <c r="P111" s="901"/>
      <c r="Q111" s="884"/>
      <c r="R111" s="885"/>
      <c r="S111" s="902"/>
      <c r="T111" s="2411"/>
      <c r="U111" s="886"/>
    </row>
    <row r="112" spans="1:21" ht="9.75" customHeight="1">
      <c r="A112" s="2346"/>
      <c r="B112" s="2421"/>
      <c r="C112" s="2391"/>
      <c r="D112" s="2387"/>
      <c r="E112" s="2431"/>
      <c r="F112" s="2432"/>
      <c r="G112" s="904" t="s">
        <v>673</v>
      </c>
      <c r="H112" s="905"/>
      <c r="I112" s="1134"/>
      <c r="J112" s="906"/>
      <c r="K112" s="907"/>
      <c r="L112" s="908"/>
      <c r="M112" s="2410"/>
      <c r="N112" s="886"/>
      <c r="O112" s="909"/>
      <c r="P112" s="909"/>
      <c r="Q112" s="910"/>
      <c r="R112" s="911"/>
      <c r="S112" s="912"/>
      <c r="T112" s="2412"/>
      <c r="U112" s="886"/>
    </row>
    <row r="113" spans="1:21" ht="9.75" customHeight="1">
      <c r="A113" s="2358" t="s">
        <v>21</v>
      </c>
      <c r="B113" s="2426" t="s">
        <v>668</v>
      </c>
      <c r="C113" s="2391" t="s">
        <v>1162</v>
      </c>
      <c r="D113" s="2385" t="s">
        <v>1168</v>
      </c>
      <c r="E113" s="2429" t="s">
        <v>1173</v>
      </c>
      <c r="F113" s="2432" t="s">
        <v>681</v>
      </c>
      <c r="G113" s="873" t="s">
        <v>117</v>
      </c>
      <c r="H113" s="891"/>
      <c r="I113" s="1133"/>
      <c r="J113" s="892"/>
      <c r="K113" s="893"/>
      <c r="L113" s="894"/>
      <c r="M113" s="2427">
        <f>SUM(H113:L116)</f>
        <v>25000</v>
      </c>
      <c r="N113" s="886"/>
      <c r="O113" s="895"/>
      <c r="P113" s="895"/>
      <c r="Q113" s="896"/>
      <c r="R113" s="897"/>
      <c r="S113" s="898"/>
      <c r="T113" s="2428">
        <f>SUM(O113:S116)</f>
        <v>0</v>
      </c>
      <c r="U113" s="886"/>
    </row>
    <row r="114" spans="1:21" ht="9.75" customHeight="1">
      <c r="A114" s="2345"/>
      <c r="B114" s="2420"/>
      <c r="C114" s="2391"/>
      <c r="D114" s="2386"/>
      <c r="E114" s="2430"/>
      <c r="F114" s="2432"/>
      <c r="G114" s="874" t="s">
        <v>115</v>
      </c>
      <c r="H114" s="899">
        <v>15000</v>
      </c>
      <c r="I114" s="1131"/>
      <c r="J114" s="880"/>
      <c r="K114" s="881">
        <v>10000</v>
      </c>
      <c r="L114" s="900"/>
      <c r="M114" s="2409"/>
      <c r="N114" s="886"/>
      <c r="O114" s="901"/>
      <c r="P114" s="901"/>
      <c r="Q114" s="884"/>
      <c r="R114" s="885"/>
      <c r="S114" s="902"/>
      <c r="T114" s="2411"/>
      <c r="U114" s="886"/>
    </row>
    <row r="115" spans="1:21" ht="9.75" customHeight="1">
      <c r="A115" s="2345"/>
      <c r="B115" s="2420"/>
      <c r="C115" s="2391"/>
      <c r="D115" s="2386"/>
      <c r="E115" s="2430"/>
      <c r="F115" s="2432"/>
      <c r="G115" s="875" t="s">
        <v>590</v>
      </c>
      <c r="H115" s="899"/>
      <c r="I115" s="1131"/>
      <c r="J115" s="880"/>
      <c r="K115" s="881"/>
      <c r="L115" s="900"/>
      <c r="M115" s="2409"/>
      <c r="N115" s="886"/>
      <c r="O115" s="901"/>
      <c r="P115" s="901"/>
      <c r="Q115" s="884"/>
      <c r="R115" s="885"/>
      <c r="S115" s="902"/>
      <c r="T115" s="2411"/>
      <c r="U115" s="886"/>
    </row>
    <row r="116" spans="1:21" ht="9.75" customHeight="1">
      <c r="A116" s="2346"/>
      <c r="B116" s="2421"/>
      <c r="C116" s="2391"/>
      <c r="D116" s="2387"/>
      <c r="E116" s="2431"/>
      <c r="F116" s="2432"/>
      <c r="G116" s="904" t="s">
        <v>673</v>
      </c>
      <c r="H116" s="905"/>
      <c r="I116" s="1134"/>
      <c r="J116" s="906"/>
      <c r="K116" s="907"/>
      <c r="L116" s="908"/>
      <c r="M116" s="2410"/>
      <c r="N116" s="886"/>
      <c r="O116" s="909"/>
      <c r="P116" s="909"/>
      <c r="Q116" s="910"/>
      <c r="R116" s="911"/>
      <c r="S116" s="912"/>
      <c r="T116" s="2412"/>
      <c r="U116" s="886"/>
    </row>
    <row r="117" spans="1:21" ht="10.5" customHeight="1">
      <c r="A117" s="2358" t="s">
        <v>22</v>
      </c>
      <c r="B117" s="2426" t="s">
        <v>668</v>
      </c>
      <c r="C117" s="2381" t="s">
        <v>1163</v>
      </c>
      <c r="D117" s="2386" t="s">
        <v>1169</v>
      </c>
      <c r="E117" s="2430" t="s">
        <v>1174</v>
      </c>
      <c r="F117" s="2433" t="s">
        <v>1180</v>
      </c>
      <c r="G117" s="874" t="s">
        <v>117</v>
      </c>
      <c r="H117" s="891">
        <v>10000</v>
      </c>
      <c r="I117" s="1133"/>
      <c r="J117" s="892"/>
      <c r="K117" s="893"/>
      <c r="L117" s="894"/>
      <c r="M117" s="2427">
        <f>SUM(H117:L120)</f>
        <v>23000</v>
      </c>
      <c r="N117" s="886"/>
      <c r="O117" s="895"/>
      <c r="P117" s="895"/>
      <c r="Q117" s="896"/>
      <c r="R117" s="897"/>
      <c r="S117" s="898"/>
      <c r="T117" s="2428">
        <f>SUM(O117:S120)</f>
        <v>0</v>
      </c>
      <c r="U117" s="886"/>
    </row>
    <row r="118" spans="1:21" ht="10.5" customHeight="1">
      <c r="A118" s="2345"/>
      <c r="B118" s="2420"/>
      <c r="C118" s="2391"/>
      <c r="D118" s="2386"/>
      <c r="E118" s="2430"/>
      <c r="F118" s="2432"/>
      <c r="G118" s="874" t="s">
        <v>115</v>
      </c>
      <c r="H118" s="899">
        <v>8000</v>
      </c>
      <c r="I118" s="1131"/>
      <c r="J118" s="880"/>
      <c r="K118" s="881"/>
      <c r="L118" s="900">
        <v>2000</v>
      </c>
      <c r="M118" s="2409"/>
      <c r="N118" s="886"/>
      <c r="O118" s="901"/>
      <c r="P118" s="901"/>
      <c r="Q118" s="884"/>
      <c r="R118" s="885"/>
      <c r="S118" s="902"/>
      <c r="T118" s="2411"/>
      <c r="U118" s="886"/>
    </row>
    <row r="119" spans="1:21" ht="10.5" customHeight="1">
      <c r="A119" s="2345"/>
      <c r="B119" s="2420"/>
      <c r="C119" s="2391"/>
      <c r="D119" s="2386"/>
      <c r="E119" s="2430"/>
      <c r="F119" s="2432"/>
      <c r="G119" s="875" t="s">
        <v>590</v>
      </c>
      <c r="H119" s="899"/>
      <c r="I119" s="1131"/>
      <c r="J119" s="880"/>
      <c r="K119" s="881"/>
      <c r="L119" s="900">
        <v>3000</v>
      </c>
      <c r="M119" s="2409"/>
      <c r="N119" s="886"/>
      <c r="O119" s="901"/>
      <c r="P119" s="901"/>
      <c r="Q119" s="884"/>
      <c r="R119" s="885"/>
      <c r="S119" s="902"/>
      <c r="T119" s="2411"/>
      <c r="U119" s="886"/>
    </row>
    <row r="120" spans="1:21" ht="10.5" customHeight="1">
      <c r="A120" s="2346"/>
      <c r="B120" s="2421"/>
      <c r="C120" s="2391"/>
      <c r="D120" s="2386"/>
      <c r="E120" s="2430"/>
      <c r="F120" s="2432"/>
      <c r="G120" s="872" t="s">
        <v>673</v>
      </c>
      <c r="H120" s="913"/>
      <c r="I120" s="1134"/>
      <c r="J120" s="906"/>
      <c r="K120" s="914"/>
      <c r="L120" s="915"/>
      <c r="M120" s="2410"/>
      <c r="N120" s="886"/>
      <c r="O120" s="909"/>
      <c r="P120" s="909"/>
      <c r="Q120" s="910"/>
      <c r="R120" s="916"/>
      <c r="S120" s="917"/>
      <c r="T120" s="2412"/>
      <c r="U120" s="886"/>
    </row>
    <row r="121" spans="1:22" ht="10.5" customHeight="1">
      <c r="A121" s="2358" t="s">
        <v>23</v>
      </c>
      <c r="B121" s="2426" t="s">
        <v>668</v>
      </c>
      <c r="C121" s="2379" t="s">
        <v>679</v>
      </c>
      <c r="D121" s="2385" t="s">
        <v>1170</v>
      </c>
      <c r="E121" s="2429" t="s">
        <v>1175</v>
      </c>
      <c r="F121" s="2434" t="s">
        <v>680</v>
      </c>
      <c r="G121" s="873" t="s">
        <v>117</v>
      </c>
      <c r="H121" s="891">
        <v>10000</v>
      </c>
      <c r="I121" s="1133"/>
      <c r="J121" s="892"/>
      <c r="K121" s="893">
        <v>5000</v>
      </c>
      <c r="L121" s="894"/>
      <c r="M121" s="2427">
        <f>SUM(H121:L124)</f>
        <v>18000</v>
      </c>
      <c r="N121" s="886"/>
      <c r="O121" s="895"/>
      <c r="P121" s="895"/>
      <c r="Q121" s="896"/>
      <c r="R121" s="897"/>
      <c r="S121" s="898"/>
      <c r="T121" s="2428">
        <f>SUM(O121:S124)</f>
        <v>0</v>
      </c>
      <c r="U121" s="886"/>
      <c r="V121" s="844"/>
    </row>
    <row r="122" spans="1:21" ht="10.5" customHeight="1">
      <c r="A122" s="2345"/>
      <c r="B122" s="2420"/>
      <c r="C122" s="2380"/>
      <c r="D122" s="2386"/>
      <c r="E122" s="2430"/>
      <c r="F122" s="2435"/>
      <c r="G122" s="874" t="s">
        <v>115</v>
      </c>
      <c r="H122" s="899"/>
      <c r="I122" s="1131"/>
      <c r="J122" s="880"/>
      <c r="K122" s="881"/>
      <c r="L122" s="900"/>
      <c r="M122" s="2409"/>
      <c r="N122" s="886"/>
      <c r="O122" s="901"/>
      <c r="P122" s="901"/>
      <c r="Q122" s="884"/>
      <c r="R122" s="885"/>
      <c r="S122" s="902"/>
      <c r="T122" s="2411"/>
      <c r="U122" s="886"/>
    </row>
    <row r="123" spans="1:21" ht="10.5" customHeight="1">
      <c r="A123" s="2345"/>
      <c r="B123" s="2420"/>
      <c r="C123" s="2380"/>
      <c r="D123" s="2386"/>
      <c r="E123" s="2430"/>
      <c r="F123" s="2435"/>
      <c r="G123" s="875" t="s">
        <v>1182</v>
      </c>
      <c r="H123" s="899"/>
      <c r="I123" s="1131"/>
      <c r="J123" s="880"/>
      <c r="K123" s="881">
        <v>3000</v>
      </c>
      <c r="L123" s="900"/>
      <c r="M123" s="2409"/>
      <c r="N123" s="886"/>
      <c r="O123" s="901"/>
      <c r="P123" s="901"/>
      <c r="Q123" s="884"/>
      <c r="R123" s="885"/>
      <c r="S123" s="902"/>
      <c r="T123" s="2411"/>
      <c r="U123" s="886"/>
    </row>
    <row r="124" spans="1:21" ht="10.5" customHeight="1">
      <c r="A124" s="2346"/>
      <c r="B124" s="2421"/>
      <c r="C124" s="2381"/>
      <c r="D124" s="2387"/>
      <c r="E124" s="2431"/>
      <c r="F124" s="2436"/>
      <c r="G124" s="875" t="s">
        <v>676</v>
      </c>
      <c r="H124" s="905"/>
      <c r="I124" s="1134"/>
      <c r="J124" s="906"/>
      <c r="K124" s="907"/>
      <c r="L124" s="908"/>
      <c r="M124" s="2410"/>
      <c r="N124" s="886"/>
      <c r="O124" s="909"/>
      <c r="P124" s="909"/>
      <c r="Q124" s="910"/>
      <c r="R124" s="911"/>
      <c r="S124" s="912"/>
      <c r="T124" s="2412"/>
      <c r="U124" s="886"/>
    </row>
    <row r="125" spans="1:21" ht="10.5" customHeight="1">
      <c r="A125" s="2358" t="s">
        <v>28</v>
      </c>
      <c r="B125" s="2426" t="s">
        <v>668</v>
      </c>
      <c r="C125" s="2391" t="s">
        <v>1164</v>
      </c>
      <c r="D125" s="2385" t="s">
        <v>1012</v>
      </c>
      <c r="E125" s="2429" t="s">
        <v>1176</v>
      </c>
      <c r="F125" s="2434" t="s">
        <v>1181</v>
      </c>
      <c r="G125" s="873" t="s">
        <v>117</v>
      </c>
      <c r="H125" s="891">
        <v>10000</v>
      </c>
      <c r="I125" s="1133"/>
      <c r="J125" s="892"/>
      <c r="K125" s="893"/>
      <c r="L125" s="894">
        <v>5000</v>
      </c>
      <c r="M125" s="2427">
        <f>SUM(H125:L128)</f>
        <v>20000</v>
      </c>
      <c r="N125" s="886"/>
      <c r="O125" s="895"/>
      <c r="P125" s="895"/>
      <c r="Q125" s="896"/>
      <c r="R125" s="897"/>
      <c r="S125" s="898"/>
      <c r="T125" s="2428">
        <f>SUM(O125:S128)</f>
        <v>0</v>
      </c>
      <c r="U125" s="886"/>
    </row>
    <row r="126" spans="1:21" ht="10.5" customHeight="1">
      <c r="A126" s="2345"/>
      <c r="B126" s="2420"/>
      <c r="C126" s="2391"/>
      <c r="D126" s="2386"/>
      <c r="E126" s="2430"/>
      <c r="F126" s="2435"/>
      <c r="G126" s="983" t="s">
        <v>1183</v>
      </c>
      <c r="H126" s="899">
        <v>5000</v>
      </c>
      <c r="I126" s="1131"/>
      <c r="J126" s="880"/>
      <c r="K126" s="881"/>
      <c r="L126" s="900"/>
      <c r="M126" s="2409"/>
      <c r="N126" s="886"/>
      <c r="O126" s="901"/>
      <c r="P126" s="901"/>
      <c r="Q126" s="884"/>
      <c r="R126" s="885"/>
      <c r="S126" s="902"/>
      <c r="T126" s="2411"/>
      <c r="U126" s="886"/>
    </row>
    <row r="127" spans="1:21" ht="10.5" customHeight="1">
      <c r="A127" s="2345"/>
      <c r="B127" s="2420"/>
      <c r="C127" s="2391"/>
      <c r="D127" s="2386"/>
      <c r="E127" s="2430"/>
      <c r="F127" s="2435"/>
      <c r="G127" s="875" t="s">
        <v>590</v>
      </c>
      <c r="H127" s="899"/>
      <c r="I127" s="1131"/>
      <c r="J127" s="880"/>
      <c r="K127" s="881"/>
      <c r="L127" s="900"/>
      <c r="M127" s="2409"/>
      <c r="N127" s="886"/>
      <c r="O127" s="901"/>
      <c r="P127" s="901"/>
      <c r="Q127" s="884"/>
      <c r="R127" s="885"/>
      <c r="S127" s="902"/>
      <c r="T127" s="2411"/>
      <c r="U127" s="886"/>
    </row>
    <row r="128" spans="1:21" ht="10.5" customHeight="1">
      <c r="A128" s="2346"/>
      <c r="B128" s="2421"/>
      <c r="C128" s="2391"/>
      <c r="D128" s="2387"/>
      <c r="E128" s="2431"/>
      <c r="F128" s="2436"/>
      <c r="G128" s="877" t="s">
        <v>676</v>
      </c>
      <c r="H128" s="918"/>
      <c r="I128" s="1131"/>
      <c r="J128" s="880"/>
      <c r="K128" s="919"/>
      <c r="L128" s="920"/>
      <c r="M128" s="2410"/>
      <c r="N128" s="886"/>
      <c r="O128" s="901"/>
      <c r="P128" s="901"/>
      <c r="Q128" s="884"/>
      <c r="R128" s="921"/>
      <c r="S128" s="922"/>
      <c r="T128" s="2412"/>
      <c r="U128" s="886"/>
    </row>
    <row r="129" spans="1:21" ht="10.5" customHeight="1">
      <c r="A129" s="2358" t="s">
        <v>24</v>
      </c>
      <c r="B129" s="2426" t="s">
        <v>668</v>
      </c>
      <c r="C129" s="2391" t="s">
        <v>683</v>
      </c>
      <c r="D129" s="2385" t="s">
        <v>1171</v>
      </c>
      <c r="E129" s="2429" t="s">
        <v>1177</v>
      </c>
      <c r="F129" s="2434" t="s">
        <v>684</v>
      </c>
      <c r="G129" s="873" t="s">
        <v>117</v>
      </c>
      <c r="H129" s="923"/>
      <c r="I129" s="1133"/>
      <c r="J129" s="892"/>
      <c r="K129" s="893"/>
      <c r="L129" s="924"/>
      <c r="M129" s="2427">
        <f>SUM(H129:L132)</f>
        <v>17000</v>
      </c>
      <c r="N129" s="886"/>
      <c r="O129" s="895"/>
      <c r="P129" s="895"/>
      <c r="Q129" s="896"/>
      <c r="R129" s="897"/>
      <c r="S129" s="925"/>
      <c r="T129" s="2428">
        <f>SUM(O129:S132)</f>
        <v>0</v>
      </c>
      <c r="U129" s="886"/>
    </row>
    <row r="130" spans="1:21" ht="10.5" customHeight="1">
      <c r="A130" s="2345"/>
      <c r="B130" s="2420"/>
      <c r="C130" s="2391"/>
      <c r="D130" s="2386"/>
      <c r="E130" s="2430"/>
      <c r="F130" s="2435"/>
      <c r="G130" s="983" t="s">
        <v>1183</v>
      </c>
      <c r="H130" s="918">
        <v>7000</v>
      </c>
      <c r="I130" s="1131"/>
      <c r="J130" s="880"/>
      <c r="K130" s="881">
        <v>4000</v>
      </c>
      <c r="L130" s="926">
        <v>1000</v>
      </c>
      <c r="M130" s="2409"/>
      <c r="N130" s="886"/>
      <c r="O130" s="901"/>
      <c r="P130" s="901"/>
      <c r="Q130" s="884"/>
      <c r="R130" s="885"/>
      <c r="S130" s="927"/>
      <c r="T130" s="2411"/>
      <c r="U130" s="886"/>
    </row>
    <row r="131" spans="1:21" ht="10.5" customHeight="1">
      <c r="A131" s="2345"/>
      <c r="B131" s="2420"/>
      <c r="C131" s="2391"/>
      <c r="D131" s="2386"/>
      <c r="E131" s="2430"/>
      <c r="F131" s="2435"/>
      <c r="G131" s="875" t="s">
        <v>673</v>
      </c>
      <c r="H131" s="918"/>
      <c r="I131" s="1131"/>
      <c r="J131" s="880"/>
      <c r="K131" s="881">
        <v>5000</v>
      </c>
      <c r="L131" s="926"/>
      <c r="M131" s="2409"/>
      <c r="N131" s="886"/>
      <c r="O131" s="901"/>
      <c r="P131" s="901"/>
      <c r="Q131" s="884"/>
      <c r="R131" s="887"/>
      <c r="S131" s="927"/>
      <c r="T131" s="2411"/>
      <c r="U131" s="886"/>
    </row>
    <row r="132" spans="1:21" ht="10.5" customHeight="1">
      <c r="A132" s="2346"/>
      <c r="B132" s="2421"/>
      <c r="C132" s="2391"/>
      <c r="D132" s="2387"/>
      <c r="E132" s="2431"/>
      <c r="F132" s="2436"/>
      <c r="G132" s="877" t="s">
        <v>676</v>
      </c>
      <c r="H132" s="928"/>
      <c r="I132" s="1134"/>
      <c r="J132" s="906"/>
      <c r="K132" s="907"/>
      <c r="L132" s="929"/>
      <c r="M132" s="2409"/>
      <c r="N132" s="886"/>
      <c r="O132" s="909"/>
      <c r="P132" s="909"/>
      <c r="Q132" s="910"/>
      <c r="R132" s="930"/>
      <c r="S132" s="931"/>
      <c r="T132" s="2411"/>
      <c r="U132" s="886"/>
    </row>
    <row r="133" spans="1:21" ht="10.5" customHeight="1">
      <c r="A133" s="2358" t="s">
        <v>25</v>
      </c>
      <c r="B133" s="2426" t="s">
        <v>668</v>
      </c>
      <c r="C133" s="2391" t="s">
        <v>1165</v>
      </c>
      <c r="D133" s="2385" t="s">
        <v>1172</v>
      </c>
      <c r="E133" s="2429" t="s">
        <v>1178</v>
      </c>
      <c r="F133" s="2437" t="s">
        <v>654</v>
      </c>
      <c r="G133" s="873" t="s">
        <v>117</v>
      </c>
      <c r="H133" s="891"/>
      <c r="I133" s="1133"/>
      <c r="J133" s="892"/>
      <c r="K133" s="893"/>
      <c r="L133" s="894"/>
      <c r="M133" s="2427">
        <f>SUM(H133:L136)</f>
        <v>5000</v>
      </c>
      <c r="N133" s="886"/>
      <c r="O133" s="895"/>
      <c r="P133" s="895"/>
      <c r="Q133" s="896"/>
      <c r="R133" s="897"/>
      <c r="S133" s="898"/>
      <c r="T133" s="2428">
        <f>SUM(O133:S136)</f>
        <v>0</v>
      </c>
      <c r="U133" s="886"/>
    </row>
    <row r="134" spans="1:21" ht="10.5" customHeight="1">
      <c r="A134" s="2345"/>
      <c r="B134" s="2420"/>
      <c r="C134" s="2391"/>
      <c r="D134" s="2386"/>
      <c r="E134" s="2430"/>
      <c r="F134" s="2437"/>
      <c r="G134" s="874" t="s">
        <v>115</v>
      </c>
      <c r="H134" s="899"/>
      <c r="I134" s="1131"/>
      <c r="J134" s="880"/>
      <c r="K134" s="881"/>
      <c r="L134" s="900"/>
      <c r="M134" s="2409"/>
      <c r="N134" s="886"/>
      <c r="O134" s="901"/>
      <c r="P134" s="901"/>
      <c r="Q134" s="884"/>
      <c r="R134" s="885"/>
      <c r="S134" s="902"/>
      <c r="T134" s="2411"/>
      <c r="U134" s="886"/>
    </row>
    <row r="135" spans="1:21" ht="10.5" customHeight="1">
      <c r="A135" s="2345"/>
      <c r="B135" s="2420"/>
      <c r="C135" s="2391"/>
      <c r="D135" s="2386"/>
      <c r="E135" s="2430"/>
      <c r="F135" s="2437"/>
      <c r="G135" s="875" t="s">
        <v>590</v>
      </c>
      <c r="H135" s="899"/>
      <c r="I135" s="1131"/>
      <c r="J135" s="880"/>
      <c r="K135" s="881"/>
      <c r="L135" s="900"/>
      <c r="M135" s="2409"/>
      <c r="N135" s="886"/>
      <c r="O135" s="901"/>
      <c r="P135" s="901"/>
      <c r="Q135" s="884"/>
      <c r="R135" s="885"/>
      <c r="S135" s="902"/>
      <c r="T135" s="2411"/>
      <c r="U135" s="886"/>
    </row>
    <row r="136" spans="1:21" ht="10.5" customHeight="1">
      <c r="A136" s="2346"/>
      <c r="B136" s="2421"/>
      <c r="C136" s="2391"/>
      <c r="D136" s="2387"/>
      <c r="E136" s="2431"/>
      <c r="F136" s="2437"/>
      <c r="G136" s="90" t="s">
        <v>673</v>
      </c>
      <c r="H136" s="913">
        <v>5000</v>
      </c>
      <c r="I136" s="1134"/>
      <c r="J136" s="906"/>
      <c r="K136" s="914"/>
      <c r="L136" s="915"/>
      <c r="M136" s="2410"/>
      <c r="N136" s="886"/>
      <c r="O136" s="909"/>
      <c r="P136" s="909"/>
      <c r="Q136" s="910"/>
      <c r="R136" s="916"/>
      <c r="S136" s="917"/>
      <c r="T136" s="2412"/>
      <c r="U136" s="886"/>
    </row>
    <row r="137" spans="1:21" ht="10.5" customHeight="1">
      <c r="A137" s="2358" t="s">
        <v>26</v>
      </c>
      <c r="B137" s="2426" t="s">
        <v>668</v>
      </c>
      <c r="C137" s="2391" t="s">
        <v>1166</v>
      </c>
      <c r="D137" s="2385" t="s">
        <v>295</v>
      </c>
      <c r="E137" s="2429" t="s">
        <v>1176</v>
      </c>
      <c r="F137" s="2434" t="s">
        <v>1181</v>
      </c>
      <c r="G137" s="873" t="s">
        <v>117</v>
      </c>
      <c r="H137" s="891">
        <v>5000</v>
      </c>
      <c r="I137" s="1133"/>
      <c r="J137" s="892"/>
      <c r="K137" s="893">
        <v>3000</v>
      </c>
      <c r="L137" s="894">
        <v>5000</v>
      </c>
      <c r="M137" s="2427">
        <f>SUM(H137:L140)</f>
        <v>30000</v>
      </c>
      <c r="N137" s="886"/>
      <c r="O137" s="895"/>
      <c r="P137" s="895"/>
      <c r="Q137" s="896"/>
      <c r="R137" s="1142"/>
      <c r="S137" s="1143"/>
      <c r="T137" s="1144"/>
      <c r="U137" s="886"/>
    </row>
    <row r="138" spans="1:21" ht="10.5" customHeight="1">
      <c r="A138" s="2345"/>
      <c r="B138" s="2420"/>
      <c r="C138" s="2391"/>
      <c r="D138" s="2386"/>
      <c r="E138" s="2430"/>
      <c r="F138" s="2435"/>
      <c r="G138" s="983" t="s">
        <v>1183</v>
      </c>
      <c r="H138" s="899">
        <v>10000</v>
      </c>
      <c r="I138" s="1131"/>
      <c r="J138" s="880"/>
      <c r="K138" s="881"/>
      <c r="L138" s="900">
        <v>5000</v>
      </c>
      <c r="M138" s="2409"/>
      <c r="N138" s="886"/>
      <c r="O138" s="901"/>
      <c r="P138" s="901"/>
      <c r="Q138" s="884"/>
      <c r="R138" s="921"/>
      <c r="S138" s="922"/>
      <c r="T138" s="980"/>
      <c r="U138" s="886"/>
    </row>
    <row r="139" spans="1:21" ht="10.5" customHeight="1">
      <c r="A139" s="2345"/>
      <c r="B139" s="2420"/>
      <c r="C139" s="2391"/>
      <c r="D139" s="2386"/>
      <c r="E139" s="2430"/>
      <c r="F139" s="2435"/>
      <c r="G139" s="875" t="s">
        <v>590</v>
      </c>
      <c r="H139" s="899">
        <v>2000</v>
      </c>
      <c r="I139" s="1131"/>
      <c r="J139" s="880"/>
      <c r="K139" s="881"/>
      <c r="L139" s="900"/>
      <c r="M139" s="2409"/>
      <c r="N139" s="886"/>
      <c r="O139" s="901"/>
      <c r="P139" s="901"/>
      <c r="Q139" s="884"/>
      <c r="R139" s="921"/>
      <c r="S139" s="922"/>
      <c r="T139" s="980"/>
      <c r="U139" s="886"/>
    </row>
    <row r="140" spans="1:21" ht="10.5" customHeight="1">
      <c r="A140" s="2346"/>
      <c r="B140" s="2421"/>
      <c r="C140" s="2391"/>
      <c r="D140" s="2387"/>
      <c r="E140" s="2431"/>
      <c r="F140" s="2436"/>
      <c r="G140" s="877" t="s">
        <v>676</v>
      </c>
      <c r="H140" s="905"/>
      <c r="I140" s="1134"/>
      <c r="J140" s="906"/>
      <c r="K140" s="907"/>
      <c r="L140" s="908"/>
      <c r="M140" s="2410"/>
      <c r="N140" s="886"/>
      <c r="O140" s="909"/>
      <c r="P140" s="909"/>
      <c r="Q140" s="910"/>
      <c r="R140" s="916"/>
      <c r="S140" s="917"/>
      <c r="T140" s="1145"/>
      <c r="U140" s="886"/>
    </row>
    <row r="141" spans="1:21" ht="10.5" customHeight="1">
      <c r="A141" s="2358" t="s">
        <v>29</v>
      </c>
      <c r="B141" s="2426" t="s">
        <v>668</v>
      </c>
      <c r="C141" s="2391" t="s">
        <v>1167</v>
      </c>
      <c r="D141" s="2385" t="s">
        <v>295</v>
      </c>
      <c r="E141" s="2429" t="s">
        <v>1179</v>
      </c>
      <c r="F141" s="2434" t="s">
        <v>663</v>
      </c>
      <c r="G141" s="873" t="s">
        <v>117</v>
      </c>
      <c r="H141" s="986">
        <v>5000</v>
      </c>
      <c r="I141" s="990"/>
      <c r="J141" s="985"/>
      <c r="K141" s="893"/>
      <c r="L141" s="991"/>
      <c r="M141" s="2427">
        <f>SUM(H141:L144)</f>
        <v>8000</v>
      </c>
      <c r="N141" s="886"/>
      <c r="O141" s="901"/>
      <c r="P141" s="901"/>
      <c r="Q141" s="884"/>
      <c r="R141" s="921"/>
      <c r="S141" s="922"/>
      <c r="T141" s="980"/>
      <c r="U141" s="886"/>
    </row>
    <row r="142" spans="1:21" ht="10.5" customHeight="1">
      <c r="A142" s="2345"/>
      <c r="B142" s="2420"/>
      <c r="C142" s="2391"/>
      <c r="D142" s="2386"/>
      <c r="E142" s="2430"/>
      <c r="F142" s="2435"/>
      <c r="G142" s="983" t="s">
        <v>1183</v>
      </c>
      <c r="H142" s="987"/>
      <c r="I142" s="889"/>
      <c r="J142" s="979"/>
      <c r="K142" s="881"/>
      <c r="L142" s="992"/>
      <c r="M142" s="2409"/>
      <c r="N142" s="886"/>
      <c r="O142" s="901"/>
      <c r="P142" s="901"/>
      <c r="Q142" s="884"/>
      <c r="R142" s="921"/>
      <c r="S142" s="922"/>
      <c r="T142" s="980"/>
      <c r="U142" s="886"/>
    </row>
    <row r="143" spans="1:21" ht="10.5" customHeight="1">
      <c r="A143" s="2345"/>
      <c r="B143" s="2420"/>
      <c r="C143" s="2391"/>
      <c r="D143" s="2386"/>
      <c r="E143" s="2430"/>
      <c r="F143" s="2435"/>
      <c r="G143" s="875" t="s">
        <v>590</v>
      </c>
      <c r="H143" s="988">
        <v>3000</v>
      </c>
      <c r="I143" s="889"/>
      <c r="J143" s="979"/>
      <c r="K143" s="881"/>
      <c r="L143" s="926"/>
      <c r="M143" s="2409"/>
      <c r="N143" s="886"/>
      <c r="O143" s="901"/>
      <c r="P143" s="901"/>
      <c r="Q143" s="884"/>
      <c r="R143" s="921"/>
      <c r="S143" s="922"/>
      <c r="T143" s="980"/>
      <c r="U143" s="886"/>
    </row>
    <row r="144" spans="1:21" ht="10.5" customHeight="1">
      <c r="A144" s="2346"/>
      <c r="B144" s="2421"/>
      <c r="C144" s="2391"/>
      <c r="D144" s="2387"/>
      <c r="E144" s="2431"/>
      <c r="F144" s="2436"/>
      <c r="G144" s="877" t="s">
        <v>676</v>
      </c>
      <c r="H144" s="989"/>
      <c r="I144" s="993"/>
      <c r="J144" s="1141"/>
      <c r="K144" s="907"/>
      <c r="L144" s="929"/>
      <c r="M144" s="2410"/>
      <c r="N144" s="886"/>
      <c r="O144" s="901"/>
      <c r="P144" s="901"/>
      <c r="Q144" s="884"/>
      <c r="R144" s="921"/>
      <c r="S144" s="922"/>
      <c r="T144" s="980"/>
      <c r="U144" s="886"/>
    </row>
    <row r="145" spans="1:21" ht="10.5" customHeight="1">
      <c r="A145" s="2358"/>
      <c r="B145" s="2438" t="s">
        <v>668</v>
      </c>
      <c r="C145" s="2441" t="s">
        <v>110</v>
      </c>
      <c r="D145" s="2444"/>
      <c r="E145" s="2447"/>
      <c r="F145" s="2450"/>
      <c r="G145" s="932"/>
      <c r="H145" s="933"/>
      <c r="I145" s="1135"/>
      <c r="J145" s="934"/>
      <c r="K145" s="2453">
        <v>27000</v>
      </c>
      <c r="L145" s="839"/>
      <c r="M145" s="2370">
        <f>SUM(H145:L147)</f>
        <v>27000</v>
      </c>
      <c r="N145" s="886"/>
      <c r="O145" s="935"/>
      <c r="P145" s="935"/>
      <c r="Q145" s="935"/>
      <c r="R145" s="2456"/>
      <c r="S145" s="936"/>
      <c r="T145" s="2459">
        <f>SUM(O145:S147)</f>
        <v>0</v>
      </c>
      <c r="U145" s="886"/>
    </row>
    <row r="146" spans="1:21" ht="10.5" customHeight="1">
      <c r="A146" s="2345"/>
      <c r="B146" s="2439"/>
      <c r="C146" s="2442"/>
      <c r="D146" s="2445"/>
      <c r="E146" s="2448"/>
      <c r="F146" s="2451"/>
      <c r="G146" s="878"/>
      <c r="H146" s="857"/>
      <c r="I146" s="1136"/>
      <c r="J146" s="858"/>
      <c r="K146" s="2454"/>
      <c r="L146" s="937"/>
      <c r="M146" s="2371"/>
      <c r="N146" s="886"/>
      <c r="O146" s="861"/>
      <c r="P146" s="861"/>
      <c r="Q146" s="861"/>
      <c r="R146" s="2457"/>
      <c r="S146" s="938"/>
      <c r="T146" s="2416"/>
      <c r="U146" s="886"/>
    </row>
    <row r="147" spans="1:21" ht="10.5" customHeight="1">
      <c r="A147" s="2346"/>
      <c r="B147" s="2440"/>
      <c r="C147" s="2443"/>
      <c r="D147" s="2446"/>
      <c r="E147" s="2449"/>
      <c r="F147" s="2452"/>
      <c r="G147" s="939"/>
      <c r="H147" s="940"/>
      <c r="I147" s="1137"/>
      <c r="J147" s="941"/>
      <c r="K147" s="2455"/>
      <c r="L147" s="942"/>
      <c r="M147" s="2372"/>
      <c r="N147" s="886"/>
      <c r="O147" s="943"/>
      <c r="P147" s="943"/>
      <c r="Q147" s="943"/>
      <c r="R147" s="2458"/>
      <c r="S147" s="944"/>
      <c r="T147" s="2460"/>
      <c r="U147" s="886"/>
    </row>
    <row r="148" spans="1:21" ht="9.75" customHeight="1">
      <c r="A148" s="2358"/>
      <c r="B148" s="2449"/>
      <c r="C148" s="2463" t="s">
        <v>141</v>
      </c>
      <c r="D148" s="2465"/>
      <c r="E148" s="2468"/>
      <c r="F148" s="2471"/>
      <c r="G148" s="945"/>
      <c r="H148" s="946"/>
      <c r="I148" s="1138"/>
      <c r="J148" s="947"/>
      <c r="K148" s="948"/>
      <c r="L148" s="949"/>
      <c r="M148" s="2474">
        <f>SUM(H148:L150)</f>
        <v>119000</v>
      </c>
      <c r="N148" s="2477">
        <f>SUM(M148)</f>
        <v>119000</v>
      </c>
      <c r="O148" s="950"/>
      <c r="P148" s="950"/>
      <c r="Q148" s="951"/>
      <c r="R148" s="952"/>
      <c r="S148" s="953"/>
      <c r="T148" s="2479">
        <f>SUM(O148:S150)</f>
        <v>0</v>
      </c>
      <c r="U148" s="2482">
        <f>SUM(T148)</f>
        <v>0</v>
      </c>
    </row>
    <row r="149" spans="1:21" ht="9.75" customHeight="1">
      <c r="A149" s="2345"/>
      <c r="B149" s="2461"/>
      <c r="C149" s="2463"/>
      <c r="D149" s="2466"/>
      <c r="E149" s="2469"/>
      <c r="F149" s="2472"/>
      <c r="G149" s="945"/>
      <c r="H149" s="946"/>
      <c r="I149" s="1138"/>
      <c r="J149" s="947"/>
      <c r="K149" s="954">
        <v>119000</v>
      </c>
      <c r="L149" s="949"/>
      <c r="M149" s="2475"/>
      <c r="N149" s="2477"/>
      <c r="O149" s="950"/>
      <c r="P149" s="950"/>
      <c r="Q149" s="951"/>
      <c r="R149" s="955"/>
      <c r="S149" s="953"/>
      <c r="T149" s="2480"/>
      <c r="U149" s="2482"/>
    </row>
    <row r="150" spans="1:21" ht="9.75" customHeight="1" thickBot="1">
      <c r="A150" s="2346"/>
      <c r="B150" s="2462"/>
      <c r="C150" s="2464"/>
      <c r="D150" s="2467"/>
      <c r="E150" s="2470"/>
      <c r="F150" s="2473"/>
      <c r="G150" s="956"/>
      <c r="H150" s="957"/>
      <c r="I150" s="1139"/>
      <c r="J150" s="958"/>
      <c r="K150" s="959"/>
      <c r="L150" s="960"/>
      <c r="M150" s="2476"/>
      <c r="N150" s="2478"/>
      <c r="O150" s="961"/>
      <c r="P150" s="961"/>
      <c r="Q150" s="962"/>
      <c r="R150" s="963"/>
      <c r="S150" s="964"/>
      <c r="T150" s="2481"/>
      <c r="U150" s="2483"/>
    </row>
    <row r="151" spans="1:21" ht="20.25" thickBot="1" thickTop="1">
      <c r="A151" s="2484" t="s">
        <v>133</v>
      </c>
      <c r="B151" s="2485"/>
      <c r="C151" s="2485"/>
      <c r="D151" s="2485"/>
      <c r="E151" s="2485"/>
      <c r="F151" s="2485"/>
      <c r="G151" s="2486"/>
      <c r="H151" s="965">
        <f>SUM(H5:H150)</f>
        <v>521000</v>
      </c>
      <c r="I151" s="966">
        <f>SUM(I5:I150)</f>
        <v>25000</v>
      </c>
      <c r="J151" s="1120">
        <f>SUM(J5:J150)</f>
        <v>0</v>
      </c>
      <c r="K151" s="967">
        <f>SUM(K5:K150)</f>
        <v>300000</v>
      </c>
      <c r="L151" s="968">
        <f>SUM(L5:L150)</f>
        <v>180000</v>
      </c>
      <c r="M151" s="969">
        <f>SUM(H151:L151)</f>
        <v>1026000</v>
      </c>
      <c r="N151" s="970">
        <f aca="true" t="shared" si="0" ref="N151:S151">SUM(N5:N150)</f>
        <v>1026000</v>
      </c>
      <c r="O151" s="971">
        <f t="shared" si="0"/>
        <v>0</v>
      </c>
      <c r="P151" s="1183">
        <f t="shared" si="0"/>
        <v>0</v>
      </c>
      <c r="Q151" s="1184">
        <f t="shared" si="0"/>
        <v>0</v>
      </c>
      <c r="R151" s="972">
        <f t="shared" si="0"/>
        <v>0</v>
      </c>
      <c r="S151" s="973">
        <f t="shared" si="0"/>
        <v>0</v>
      </c>
      <c r="T151" s="974">
        <f>SUM(O151:S151)</f>
        <v>0</v>
      </c>
      <c r="U151" s="975">
        <f>SUM(U5:U150)</f>
        <v>0</v>
      </c>
    </row>
    <row r="152" spans="14:21" ht="12.75">
      <c r="N152" s="977"/>
      <c r="U152" s="977"/>
    </row>
  </sheetData>
  <sheetProtection/>
  <mergeCells count="311">
    <mergeCell ref="M109:M112"/>
    <mergeCell ref="T109:T112"/>
    <mergeCell ref="A105:A108"/>
    <mergeCell ref="B105:B108"/>
    <mergeCell ref="C105:C108"/>
    <mergeCell ref="D105:D108"/>
    <mergeCell ref="E105:E108"/>
    <mergeCell ref="F105:F108"/>
    <mergeCell ref="M105:M108"/>
    <mergeCell ref="T105:T108"/>
    <mergeCell ref="A109:A112"/>
    <mergeCell ref="B109:B112"/>
    <mergeCell ref="C109:C112"/>
    <mergeCell ref="D109:D112"/>
    <mergeCell ref="E109:E112"/>
    <mergeCell ref="F109:F112"/>
    <mergeCell ref="M97:M100"/>
    <mergeCell ref="T97:T100"/>
    <mergeCell ref="A101:A104"/>
    <mergeCell ref="B101:B104"/>
    <mergeCell ref="C101:C104"/>
    <mergeCell ref="D101:D104"/>
    <mergeCell ref="E101:E104"/>
    <mergeCell ref="F101:F104"/>
    <mergeCell ref="M101:M104"/>
    <mergeCell ref="T101:T104"/>
    <mergeCell ref="A97:A100"/>
    <mergeCell ref="B97:B100"/>
    <mergeCell ref="C97:C100"/>
    <mergeCell ref="D97:D100"/>
    <mergeCell ref="E97:E100"/>
    <mergeCell ref="F97:F100"/>
    <mergeCell ref="D41:D44"/>
    <mergeCell ref="E41:E44"/>
    <mergeCell ref="F41:F44"/>
    <mergeCell ref="C37:C40"/>
    <mergeCell ref="T29:T32"/>
    <mergeCell ref="T33:T36"/>
    <mergeCell ref="T37:T40"/>
    <mergeCell ref="T41:T44"/>
    <mergeCell ref="M29:M32"/>
    <mergeCell ref="M33:M36"/>
    <mergeCell ref="M37:M40"/>
    <mergeCell ref="M41:M44"/>
    <mergeCell ref="C41:C44"/>
    <mergeCell ref="C29:C32"/>
    <mergeCell ref="D29:D32"/>
    <mergeCell ref="E29:E32"/>
    <mergeCell ref="F29:F32"/>
    <mergeCell ref="C33:C36"/>
    <mergeCell ref="D33:D36"/>
    <mergeCell ref="E33:E36"/>
    <mergeCell ref="F33:F36"/>
    <mergeCell ref="T25:T28"/>
    <mergeCell ref="A29:A32"/>
    <mergeCell ref="B29:B32"/>
    <mergeCell ref="A33:A36"/>
    <mergeCell ref="B33:B36"/>
    <mergeCell ref="A25:A28"/>
    <mergeCell ref="B25:B28"/>
    <mergeCell ref="C25:C28"/>
    <mergeCell ref="D25:D28"/>
    <mergeCell ref="A37:A40"/>
    <mergeCell ref="B37:B40"/>
    <mergeCell ref="D37:D40"/>
    <mergeCell ref="E37:E40"/>
    <mergeCell ref="F37:F40"/>
    <mergeCell ref="M141:M144"/>
    <mergeCell ref="F141:F144"/>
    <mergeCell ref="M133:M136"/>
    <mergeCell ref="B133:B136"/>
    <mergeCell ref="C133:C136"/>
    <mergeCell ref="E25:E28"/>
    <mergeCell ref="F25:F28"/>
    <mergeCell ref="M25:M28"/>
    <mergeCell ref="A41:A44"/>
    <mergeCell ref="B41:B44"/>
    <mergeCell ref="A141:A144"/>
    <mergeCell ref="B141:B144"/>
    <mergeCell ref="C141:C144"/>
    <mergeCell ref="D141:D144"/>
    <mergeCell ref="E141:E144"/>
    <mergeCell ref="T148:T150"/>
    <mergeCell ref="U148:U150"/>
    <mergeCell ref="A151:G151"/>
    <mergeCell ref="A137:A140"/>
    <mergeCell ref="B137:B140"/>
    <mergeCell ref="C137:C140"/>
    <mergeCell ref="D137:D140"/>
    <mergeCell ref="E137:E140"/>
    <mergeCell ref="F137:F140"/>
    <mergeCell ref="M137:M140"/>
    <mergeCell ref="R145:R147"/>
    <mergeCell ref="T145:T147"/>
    <mergeCell ref="A148:A150"/>
    <mergeCell ref="B148:B150"/>
    <mergeCell ref="C148:C150"/>
    <mergeCell ref="D148:D150"/>
    <mergeCell ref="E148:E150"/>
    <mergeCell ref="F148:F150"/>
    <mergeCell ref="M148:M150"/>
    <mergeCell ref="N148:N150"/>
    <mergeCell ref="T133:T136"/>
    <mergeCell ref="A145:A147"/>
    <mergeCell ref="B145:B147"/>
    <mergeCell ref="C145:C147"/>
    <mergeCell ref="D145:D147"/>
    <mergeCell ref="E145:E147"/>
    <mergeCell ref="F145:F147"/>
    <mergeCell ref="K145:K147"/>
    <mergeCell ref="M145:M147"/>
    <mergeCell ref="A133:A136"/>
    <mergeCell ref="D133:D136"/>
    <mergeCell ref="E133:E136"/>
    <mergeCell ref="F133:F136"/>
    <mergeCell ref="M125:M128"/>
    <mergeCell ref="T125:T128"/>
    <mergeCell ref="A129:A132"/>
    <mergeCell ref="B129:B132"/>
    <mergeCell ref="C129:C132"/>
    <mergeCell ref="D129:D132"/>
    <mergeCell ref="E129:E132"/>
    <mergeCell ref="F129:F132"/>
    <mergeCell ref="M129:M132"/>
    <mergeCell ref="T129:T132"/>
    <mergeCell ref="A125:A128"/>
    <mergeCell ref="B125:B128"/>
    <mergeCell ref="C125:C128"/>
    <mergeCell ref="D125:D128"/>
    <mergeCell ref="E125:E128"/>
    <mergeCell ref="F125:F128"/>
    <mergeCell ref="M117:M120"/>
    <mergeCell ref="T117:T120"/>
    <mergeCell ref="A121:A124"/>
    <mergeCell ref="B121:B124"/>
    <mergeCell ref="C121:C124"/>
    <mergeCell ref="D121:D124"/>
    <mergeCell ref="E121:E124"/>
    <mergeCell ref="F121:F124"/>
    <mergeCell ref="M121:M124"/>
    <mergeCell ref="T121:T124"/>
    <mergeCell ref="A117:A120"/>
    <mergeCell ref="B117:B120"/>
    <mergeCell ref="C117:C120"/>
    <mergeCell ref="D117:D120"/>
    <mergeCell ref="E117:E120"/>
    <mergeCell ref="F117:F120"/>
    <mergeCell ref="M93:M96"/>
    <mergeCell ref="T93:T96"/>
    <mergeCell ref="A113:A116"/>
    <mergeCell ref="B113:B116"/>
    <mergeCell ref="C113:C116"/>
    <mergeCell ref="D113:D116"/>
    <mergeCell ref="E113:E116"/>
    <mergeCell ref="F113:F116"/>
    <mergeCell ref="M113:M116"/>
    <mergeCell ref="T113:T116"/>
    <mergeCell ref="A93:A96"/>
    <mergeCell ref="B93:B96"/>
    <mergeCell ref="C93:C96"/>
    <mergeCell ref="D93:D96"/>
    <mergeCell ref="E93:E96"/>
    <mergeCell ref="F93:F96"/>
    <mergeCell ref="A89:A92"/>
    <mergeCell ref="B89:B92"/>
    <mergeCell ref="C89:C92"/>
    <mergeCell ref="D89:D92"/>
    <mergeCell ref="E89:E92"/>
    <mergeCell ref="F89:F92"/>
    <mergeCell ref="M89:M92"/>
    <mergeCell ref="T89:T92"/>
    <mergeCell ref="R85:R88"/>
    <mergeCell ref="T85:T88"/>
    <mergeCell ref="M69:M72"/>
    <mergeCell ref="T69:T72"/>
    <mergeCell ref="T81:T84"/>
    <mergeCell ref="A85:A88"/>
    <mergeCell ref="B85:B88"/>
    <mergeCell ref="C85:C88"/>
    <mergeCell ref="D85:D88"/>
    <mergeCell ref="E85:E88"/>
    <mergeCell ref="F85:F88"/>
    <mergeCell ref="K85:K88"/>
    <mergeCell ref="M85:M88"/>
    <mergeCell ref="A69:A72"/>
    <mergeCell ref="B69:B72"/>
    <mergeCell ref="C69:C72"/>
    <mergeCell ref="D69:D72"/>
    <mergeCell ref="E69:E72"/>
    <mergeCell ref="F69:F72"/>
    <mergeCell ref="M81:M84"/>
    <mergeCell ref="A81:A84"/>
    <mergeCell ref="B81:B84"/>
    <mergeCell ref="C81:C84"/>
    <mergeCell ref="D81:D84"/>
    <mergeCell ref="E81:E84"/>
    <mergeCell ref="F81:F84"/>
    <mergeCell ref="T73:T76"/>
    <mergeCell ref="M77:M80"/>
    <mergeCell ref="T77:T80"/>
    <mergeCell ref="J73:J76"/>
    <mergeCell ref="A77:A80"/>
    <mergeCell ref="B77:B80"/>
    <mergeCell ref="C77:C80"/>
    <mergeCell ref="D77:D80"/>
    <mergeCell ref="E77:E80"/>
    <mergeCell ref="F77:F80"/>
    <mergeCell ref="M65:M68"/>
    <mergeCell ref="A73:A76"/>
    <mergeCell ref="B73:B76"/>
    <mergeCell ref="C73:C76"/>
    <mergeCell ref="D73:D76"/>
    <mergeCell ref="E73:E76"/>
    <mergeCell ref="F73:F76"/>
    <mergeCell ref="M73:M76"/>
    <mergeCell ref="A65:A68"/>
    <mergeCell ref="B65:B68"/>
    <mergeCell ref="C65:C68"/>
    <mergeCell ref="D65:D68"/>
    <mergeCell ref="E65:E68"/>
    <mergeCell ref="F65:F68"/>
    <mergeCell ref="M57:M60"/>
    <mergeCell ref="A61:A64"/>
    <mergeCell ref="B61:B64"/>
    <mergeCell ref="C61:C64"/>
    <mergeCell ref="D61:D64"/>
    <mergeCell ref="E61:E64"/>
    <mergeCell ref="F61:F64"/>
    <mergeCell ref="M61:M64"/>
    <mergeCell ref="A57:A60"/>
    <mergeCell ref="B57:B60"/>
    <mergeCell ref="C57:C60"/>
    <mergeCell ref="D57:D60"/>
    <mergeCell ref="E57:E60"/>
    <mergeCell ref="F57:F60"/>
    <mergeCell ref="M49:M52"/>
    <mergeCell ref="T49:T52"/>
    <mergeCell ref="A53:A56"/>
    <mergeCell ref="B53:B56"/>
    <mergeCell ref="C53:C56"/>
    <mergeCell ref="D53:D56"/>
    <mergeCell ref="E53:E56"/>
    <mergeCell ref="F53:F56"/>
    <mergeCell ref="M53:M56"/>
    <mergeCell ref="T53:T56"/>
    <mergeCell ref="A49:A52"/>
    <mergeCell ref="B49:B52"/>
    <mergeCell ref="C49:C52"/>
    <mergeCell ref="D49:D52"/>
    <mergeCell ref="E49:E52"/>
    <mergeCell ref="F49:F52"/>
    <mergeCell ref="M21:M24"/>
    <mergeCell ref="T21:T24"/>
    <mergeCell ref="A45:A48"/>
    <mergeCell ref="B45:B48"/>
    <mergeCell ref="C45:C48"/>
    <mergeCell ref="D45:D48"/>
    <mergeCell ref="E45:E48"/>
    <mergeCell ref="F45:F48"/>
    <mergeCell ref="M45:M48"/>
    <mergeCell ref="T45:T48"/>
    <mergeCell ref="A21:A24"/>
    <mergeCell ref="B21:B24"/>
    <mergeCell ref="C21:C24"/>
    <mergeCell ref="D21:D24"/>
    <mergeCell ref="E21:E24"/>
    <mergeCell ref="F21:F24"/>
    <mergeCell ref="M13:M16"/>
    <mergeCell ref="T13:T16"/>
    <mergeCell ref="A17:A20"/>
    <mergeCell ref="B17:B20"/>
    <mergeCell ref="C17:C20"/>
    <mergeCell ref="D17:D20"/>
    <mergeCell ref="E17:E20"/>
    <mergeCell ref="F17:F20"/>
    <mergeCell ref="M17:M20"/>
    <mergeCell ref="T17:T20"/>
    <mergeCell ref="A13:A16"/>
    <mergeCell ref="B13:B16"/>
    <mergeCell ref="C13:C16"/>
    <mergeCell ref="D13:D16"/>
    <mergeCell ref="E13:E16"/>
    <mergeCell ref="F13:F16"/>
    <mergeCell ref="T5:T8"/>
    <mergeCell ref="A9:A12"/>
    <mergeCell ref="B9:B12"/>
    <mergeCell ref="C9:C12"/>
    <mergeCell ref="D9:D12"/>
    <mergeCell ref="E9:E12"/>
    <mergeCell ref="F9:F12"/>
    <mergeCell ref="T9:T12"/>
    <mergeCell ref="H3:M3"/>
    <mergeCell ref="N3:N4"/>
    <mergeCell ref="O3:T3"/>
    <mergeCell ref="A5:A8"/>
    <mergeCell ref="B5:B8"/>
    <mergeCell ref="C5:C8"/>
    <mergeCell ref="D5:D8"/>
    <mergeCell ref="E5:E8"/>
    <mergeCell ref="F5:F8"/>
    <mergeCell ref="O5:O8"/>
    <mergeCell ref="A1:T1"/>
    <mergeCell ref="D2:O2"/>
    <mergeCell ref="S2:T2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.11811023622047245" top="0.3937007874015748" bottom="0.1968503937007874" header="0.31496062992125984" footer="0.31496062992125984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3.57421875" style="307" customWidth="1"/>
    <col min="2" max="2" width="18.57421875" style="23" customWidth="1"/>
    <col min="3" max="3" width="8.140625" style="24" hidden="1" customWidth="1"/>
    <col min="4" max="4" width="9.28125" style="0" hidden="1" customWidth="1"/>
    <col min="5" max="5" width="6.7109375" style="0" customWidth="1"/>
    <col min="6" max="6" width="6.57421875" style="0" customWidth="1"/>
    <col min="7" max="7" width="6.57421875" style="24" customWidth="1"/>
    <col min="8" max="9" width="6.57421875" style="0" customWidth="1"/>
    <col min="10" max="10" width="8.7109375" style="0" customWidth="1"/>
    <col min="11" max="11" width="8.28125" style="0" customWidth="1"/>
    <col min="12" max="12" width="9.7109375" style="0" customWidth="1"/>
    <col min="13" max="13" width="9.7109375" style="0" bestFit="1" customWidth="1"/>
    <col min="14" max="14" width="7.57421875" style="0" customWidth="1"/>
    <col min="15" max="15" width="9.28125" style="0" customWidth="1"/>
    <col min="16" max="16" width="8.7109375" style="0" customWidth="1"/>
    <col min="17" max="17" width="8.28125" style="0" customWidth="1"/>
    <col min="18" max="18" width="8.7109375" style="0" customWidth="1"/>
    <col min="19" max="19" width="8.28125" style="0" customWidth="1"/>
    <col min="20" max="20" width="7.57421875" style="0" customWidth="1"/>
    <col min="21" max="21" width="8.7109375" style="0" customWidth="1"/>
    <col min="22" max="22" width="8.28125" style="0" customWidth="1"/>
    <col min="23" max="23" width="7.57421875" style="0" customWidth="1"/>
    <col min="24" max="24" width="8.7109375" style="0" customWidth="1"/>
  </cols>
  <sheetData>
    <row r="1" spans="1:24" s="23" customFormat="1" ht="22.5" customHeight="1">
      <c r="A1" s="2490" t="s">
        <v>774</v>
      </c>
      <c r="B1" s="2491"/>
      <c r="C1" s="2491"/>
      <c r="D1" s="2491"/>
      <c r="E1" s="2491"/>
      <c r="F1" s="2491"/>
      <c r="G1" s="2491"/>
      <c r="H1" s="2491"/>
      <c r="I1" s="2491"/>
      <c r="J1" s="2491"/>
      <c r="K1" s="2491"/>
      <c r="L1" s="2491"/>
      <c r="M1" s="2491"/>
      <c r="N1" s="2491"/>
      <c r="O1" s="2491"/>
      <c r="P1" s="2491"/>
      <c r="Q1" s="2491"/>
      <c r="R1" s="2491"/>
      <c r="S1" s="2491"/>
      <c r="T1" s="2491"/>
      <c r="U1" s="2491"/>
      <c r="V1" s="2491"/>
      <c r="W1" s="2491"/>
      <c r="X1" s="2492"/>
    </row>
    <row r="2" spans="1:24" s="23" customFormat="1" ht="12.75" customHeight="1" thickBot="1">
      <c r="A2" s="996"/>
      <c r="B2" s="997"/>
      <c r="C2" s="997"/>
      <c r="D2" s="997"/>
      <c r="E2" s="997"/>
      <c r="F2" s="997"/>
      <c r="G2" s="997"/>
      <c r="H2" s="997"/>
      <c r="I2" s="997"/>
      <c r="J2" s="2493" t="s">
        <v>1015</v>
      </c>
      <c r="K2" s="2493"/>
      <c r="L2" s="2494"/>
      <c r="M2" s="2493" t="s">
        <v>1016</v>
      </c>
      <c r="N2" s="2493"/>
      <c r="O2" s="2493"/>
      <c r="P2" s="2493" t="s">
        <v>1017</v>
      </c>
      <c r="Q2" s="2493"/>
      <c r="R2" s="2493"/>
      <c r="S2" s="2493" t="s">
        <v>1018</v>
      </c>
      <c r="T2" s="2493"/>
      <c r="U2" s="2494"/>
      <c r="V2" s="2493" t="s">
        <v>1018</v>
      </c>
      <c r="W2" s="2493"/>
      <c r="X2" s="2494"/>
    </row>
    <row r="3" spans="1:24" s="23" customFormat="1" ht="35.25" customHeight="1">
      <c r="A3" s="2498" t="s">
        <v>702</v>
      </c>
      <c r="B3" s="2500" t="s">
        <v>703</v>
      </c>
      <c r="C3" s="2502" t="s">
        <v>704</v>
      </c>
      <c r="D3" s="2503"/>
      <c r="E3" s="2503"/>
      <c r="F3" s="2504"/>
      <c r="G3" s="2505" t="s">
        <v>705</v>
      </c>
      <c r="H3" s="2506"/>
      <c r="I3" s="2506"/>
      <c r="J3" s="2507" t="s">
        <v>706</v>
      </c>
      <c r="K3" s="2508"/>
      <c r="L3" s="2509"/>
      <c r="M3" s="2496" t="s">
        <v>707</v>
      </c>
      <c r="N3" s="2496"/>
      <c r="O3" s="2496"/>
      <c r="P3" s="2495" t="s">
        <v>1019</v>
      </c>
      <c r="Q3" s="2496"/>
      <c r="R3" s="2497"/>
      <c r="S3" s="2496" t="s">
        <v>708</v>
      </c>
      <c r="T3" s="2496"/>
      <c r="U3" s="2496"/>
      <c r="V3" s="2495" t="s">
        <v>709</v>
      </c>
      <c r="W3" s="2496"/>
      <c r="X3" s="2497"/>
    </row>
    <row r="4" spans="1:24" s="1005" customFormat="1" ht="21.75" customHeight="1" thickBot="1">
      <c r="A4" s="2499"/>
      <c r="B4" s="2501"/>
      <c r="C4" s="998" t="s">
        <v>710</v>
      </c>
      <c r="D4" s="999" t="s">
        <v>711</v>
      </c>
      <c r="E4" s="999" t="s">
        <v>107</v>
      </c>
      <c r="F4" s="999" t="s">
        <v>530</v>
      </c>
      <c r="G4" s="1000" t="s">
        <v>710</v>
      </c>
      <c r="H4" s="1001" t="s">
        <v>712</v>
      </c>
      <c r="I4" s="1001" t="s">
        <v>65</v>
      </c>
      <c r="J4" s="1002" t="s">
        <v>713</v>
      </c>
      <c r="K4" s="1003" t="s">
        <v>714</v>
      </c>
      <c r="L4" s="1004" t="s">
        <v>715</v>
      </c>
      <c r="M4" s="1002" t="s">
        <v>713</v>
      </c>
      <c r="N4" s="1003" t="s">
        <v>714</v>
      </c>
      <c r="O4" s="1004" t="s">
        <v>715</v>
      </c>
      <c r="P4" s="1002" t="s">
        <v>713</v>
      </c>
      <c r="Q4" s="1003" t="s">
        <v>714</v>
      </c>
      <c r="R4" s="1004" t="s">
        <v>715</v>
      </c>
      <c r="S4" s="1002" t="s">
        <v>713</v>
      </c>
      <c r="T4" s="1003" t="s">
        <v>714</v>
      </c>
      <c r="U4" s="1004" t="s">
        <v>715</v>
      </c>
      <c r="V4" s="1002" t="s">
        <v>713</v>
      </c>
      <c r="W4" s="1003" t="s">
        <v>714</v>
      </c>
      <c r="X4" s="1004" t="s">
        <v>715</v>
      </c>
    </row>
    <row r="5" spans="1:24" s="23" customFormat="1" ht="12" customHeight="1" thickTop="1">
      <c r="A5" s="1006">
        <v>1</v>
      </c>
      <c r="B5" s="1007" t="s">
        <v>716</v>
      </c>
      <c r="C5" s="1008"/>
      <c r="D5" s="1009"/>
      <c r="E5" s="1010"/>
      <c r="F5" s="1010"/>
      <c r="G5" s="1011"/>
      <c r="H5" s="1012"/>
      <c r="I5" s="1013">
        <f>SUM(G5:H5)</f>
        <v>0</v>
      </c>
      <c r="J5" s="1014"/>
      <c r="K5" s="1015"/>
      <c r="L5" s="1016">
        <f>SUM(J5:K5)</f>
        <v>0</v>
      </c>
      <c r="M5" s="1017"/>
      <c r="N5" s="1015"/>
      <c r="O5" s="1018">
        <f>SUM(M5:N5)</f>
        <v>0</v>
      </c>
      <c r="P5" s="1014"/>
      <c r="Q5" s="1015"/>
      <c r="R5" s="1016">
        <f aca="true" t="shared" si="0" ref="R5:R67">SUM(P5:Q5)</f>
        <v>0</v>
      </c>
      <c r="S5" s="1017"/>
      <c r="T5" s="1015"/>
      <c r="U5" s="1018">
        <f aca="true" t="shared" si="1" ref="U5:U67">SUM(S5:T5)</f>
        <v>0</v>
      </c>
      <c r="V5" s="1014"/>
      <c r="W5" s="1015"/>
      <c r="X5" s="1016">
        <f aca="true" t="shared" si="2" ref="X5:X67">SUM(V5:W5)</f>
        <v>0</v>
      </c>
    </row>
    <row r="6" spans="1:24" s="23" customFormat="1" ht="12" customHeight="1">
      <c r="A6" s="1019">
        <v>2</v>
      </c>
      <c r="B6" s="1020" t="s">
        <v>717</v>
      </c>
      <c r="C6" s="1021">
        <v>3</v>
      </c>
      <c r="D6" s="1022"/>
      <c r="E6" s="1292">
        <v>0</v>
      </c>
      <c r="F6" s="1292">
        <v>0</v>
      </c>
      <c r="G6" s="1293">
        <v>0</v>
      </c>
      <c r="H6" s="1293"/>
      <c r="I6" s="1294">
        <f>SUM(G6:H6)</f>
        <v>0</v>
      </c>
      <c r="J6" s="1023"/>
      <c r="K6" s="1024"/>
      <c r="L6" s="1025">
        <f aca="true" t="shared" si="3" ref="L6:L65">SUM(J6:K6)</f>
        <v>0</v>
      </c>
      <c r="M6" s="1026"/>
      <c r="N6" s="1024"/>
      <c r="O6" s="1027">
        <f aca="true" t="shared" si="4" ref="O6:O65">SUM(M6:N6)</f>
        <v>0</v>
      </c>
      <c r="P6" s="1023"/>
      <c r="Q6" s="1024"/>
      <c r="R6" s="1025">
        <f t="shared" si="0"/>
        <v>0</v>
      </c>
      <c r="S6" s="1026"/>
      <c r="T6" s="1024"/>
      <c r="U6" s="1027">
        <f t="shared" si="1"/>
        <v>0</v>
      </c>
      <c r="V6" s="1023"/>
      <c r="W6" s="1024"/>
      <c r="X6" s="1025">
        <f t="shared" si="2"/>
        <v>0</v>
      </c>
    </row>
    <row r="7" spans="1:24" s="23" customFormat="1" ht="12" customHeight="1">
      <c r="A7" s="1019">
        <v>3</v>
      </c>
      <c r="B7" s="1020" t="s">
        <v>718</v>
      </c>
      <c r="C7" s="1021"/>
      <c r="D7" s="1022"/>
      <c r="E7" s="1295">
        <v>4500</v>
      </c>
      <c r="F7" s="1295">
        <v>0</v>
      </c>
      <c r="G7" s="1293">
        <v>3000</v>
      </c>
      <c r="H7" s="1293"/>
      <c r="I7" s="1294">
        <f aca="true" t="shared" si="5" ref="I7:I28">SUM(G7:H7)</f>
        <v>3000</v>
      </c>
      <c r="J7" s="1023"/>
      <c r="K7" s="1024"/>
      <c r="L7" s="1025">
        <f>SUM(J7:K7)</f>
        <v>0</v>
      </c>
      <c r="M7" s="1026"/>
      <c r="N7" s="1024"/>
      <c r="O7" s="1027">
        <f>SUM(M7:N7)</f>
        <v>0</v>
      </c>
      <c r="P7" s="1023"/>
      <c r="Q7" s="1024"/>
      <c r="R7" s="1025">
        <f t="shared" si="0"/>
        <v>0</v>
      </c>
      <c r="S7" s="1026"/>
      <c r="T7" s="1024"/>
      <c r="U7" s="1027">
        <f t="shared" si="1"/>
        <v>0</v>
      </c>
      <c r="V7" s="1023"/>
      <c r="W7" s="1024"/>
      <c r="X7" s="1025">
        <f t="shared" si="2"/>
        <v>0</v>
      </c>
    </row>
    <row r="8" spans="1:24" s="23" customFormat="1" ht="12" customHeight="1">
      <c r="A8" s="1019">
        <v>4</v>
      </c>
      <c r="B8" s="1028" t="s">
        <v>674</v>
      </c>
      <c r="C8" s="1021">
        <v>14</v>
      </c>
      <c r="D8" s="1022">
        <v>3</v>
      </c>
      <c r="E8" s="1295">
        <v>3000</v>
      </c>
      <c r="F8" s="1295">
        <v>0</v>
      </c>
      <c r="G8" s="1296">
        <v>3000</v>
      </c>
      <c r="H8" s="1293"/>
      <c r="I8" s="1294">
        <f t="shared" si="5"/>
        <v>3000</v>
      </c>
      <c r="J8" s="1023"/>
      <c r="K8" s="1024"/>
      <c r="L8" s="1025">
        <f t="shared" si="3"/>
        <v>0</v>
      </c>
      <c r="M8" s="1026"/>
      <c r="N8" s="1024"/>
      <c r="O8" s="1027">
        <f t="shared" si="4"/>
        <v>0</v>
      </c>
      <c r="P8" s="1023"/>
      <c r="Q8" s="1024"/>
      <c r="R8" s="1025">
        <f t="shared" si="0"/>
        <v>0</v>
      </c>
      <c r="S8" s="1026"/>
      <c r="T8" s="1024"/>
      <c r="U8" s="1027">
        <f t="shared" si="1"/>
        <v>0</v>
      </c>
      <c r="V8" s="1023"/>
      <c r="W8" s="1024"/>
      <c r="X8" s="1025">
        <f t="shared" si="2"/>
        <v>0</v>
      </c>
    </row>
    <row r="9" spans="1:24" s="23" customFormat="1" ht="12" customHeight="1">
      <c r="A9" s="1019">
        <v>5</v>
      </c>
      <c r="B9" s="1028" t="s">
        <v>719</v>
      </c>
      <c r="C9" s="1021"/>
      <c r="D9" s="1022"/>
      <c r="E9" s="1295">
        <v>5000</v>
      </c>
      <c r="F9" s="1295">
        <v>19000</v>
      </c>
      <c r="G9" s="1293">
        <v>5000</v>
      </c>
      <c r="H9" s="1293">
        <v>5000</v>
      </c>
      <c r="I9" s="1294">
        <f t="shared" si="5"/>
        <v>10000</v>
      </c>
      <c r="J9" s="1023"/>
      <c r="K9" s="1024"/>
      <c r="L9" s="1025">
        <f>SUM(J9:K9)</f>
        <v>0</v>
      </c>
      <c r="M9" s="1026"/>
      <c r="N9" s="1024"/>
      <c r="O9" s="1027">
        <f>SUM(M9:N9)</f>
        <v>0</v>
      </c>
      <c r="P9" s="1023"/>
      <c r="Q9" s="1024"/>
      <c r="R9" s="1025">
        <f t="shared" si="0"/>
        <v>0</v>
      </c>
      <c r="S9" s="1026"/>
      <c r="T9" s="1024"/>
      <c r="U9" s="1027">
        <f t="shared" si="1"/>
        <v>0</v>
      </c>
      <c r="V9" s="1023"/>
      <c r="W9" s="1024"/>
      <c r="X9" s="1025">
        <f t="shared" si="2"/>
        <v>0</v>
      </c>
    </row>
    <row r="10" spans="1:24" s="23" customFormat="1" ht="12" customHeight="1">
      <c r="A10" s="1019">
        <v>6</v>
      </c>
      <c r="B10" s="1029" t="s">
        <v>720</v>
      </c>
      <c r="C10" s="1021">
        <v>4</v>
      </c>
      <c r="D10" s="1022"/>
      <c r="E10" s="1295">
        <v>2000</v>
      </c>
      <c r="F10" s="1295">
        <v>0</v>
      </c>
      <c r="G10" s="1293">
        <v>2000</v>
      </c>
      <c r="H10" s="1293"/>
      <c r="I10" s="1294">
        <f t="shared" si="5"/>
        <v>2000</v>
      </c>
      <c r="J10" s="1023"/>
      <c r="K10" s="1024"/>
      <c r="L10" s="1025">
        <f t="shared" si="3"/>
        <v>0</v>
      </c>
      <c r="M10" s="1026"/>
      <c r="N10" s="1024"/>
      <c r="O10" s="1027">
        <f t="shared" si="4"/>
        <v>0</v>
      </c>
      <c r="P10" s="1023"/>
      <c r="Q10" s="1024"/>
      <c r="R10" s="1025">
        <f t="shared" si="0"/>
        <v>0</v>
      </c>
      <c r="S10" s="1026"/>
      <c r="T10" s="1024"/>
      <c r="U10" s="1027">
        <f t="shared" si="1"/>
        <v>0</v>
      </c>
      <c r="V10" s="1023"/>
      <c r="W10" s="1024"/>
      <c r="X10" s="1025">
        <f t="shared" si="2"/>
        <v>0</v>
      </c>
    </row>
    <row r="11" spans="1:24" s="23" customFormat="1" ht="12" customHeight="1">
      <c r="A11" s="1019">
        <v>7</v>
      </c>
      <c r="B11" s="1028" t="s">
        <v>721</v>
      </c>
      <c r="C11" s="1021">
        <v>6</v>
      </c>
      <c r="D11" s="1022"/>
      <c r="E11" s="1292">
        <v>6500</v>
      </c>
      <c r="F11" s="1292">
        <v>5900</v>
      </c>
      <c r="G11" s="1293">
        <v>6000</v>
      </c>
      <c r="H11" s="1293">
        <v>4000</v>
      </c>
      <c r="I11" s="1294">
        <f t="shared" si="5"/>
        <v>10000</v>
      </c>
      <c r="J11" s="1023"/>
      <c r="K11" s="1024"/>
      <c r="L11" s="1025">
        <f t="shared" si="3"/>
        <v>0</v>
      </c>
      <c r="M11" s="1026"/>
      <c r="N11" s="1024"/>
      <c r="O11" s="1027">
        <f t="shared" si="4"/>
        <v>0</v>
      </c>
      <c r="P11" s="1023"/>
      <c r="Q11" s="1024"/>
      <c r="R11" s="1025">
        <f t="shared" si="0"/>
        <v>0</v>
      </c>
      <c r="S11" s="1026"/>
      <c r="T11" s="1024"/>
      <c r="U11" s="1027">
        <f t="shared" si="1"/>
        <v>0</v>
      </c>
      <c r="V11" s="1023"/>
      <c r="W11" s="1024"/>
      <c r="X11" s="1025">
        <f t="shared" si="2"/>
        <v>0</v>
      </c>
    </row>
    <row r="12" spans="1:24" s="23" customFormat="1" ht="12" customHeight="1">
      <c r="A12" s="1019">
        <v>8</v>
      </c>
      <c r="B12" s="1028" t="s">
        <v>722</v>
      </c>
      <c r="C12" s="1021"/>
      <c r="D12" s="1022"/>
      <c r="E12" s="1292">
        <v>3200</v>
      </c>
      <c r="F12" s="1292">
        <v>2200</v>
      </c>
      <c r="G12" s="1293">
        <v>3200</v>
      </c>
      <c r="H12" s="1293">
        <v>1400</v>
      </c>
      <c r="I12" s="1294">
        <f t="shared" si="5"/>
        <v>4600</v>
      </c>
      <c r="J12" s="1023"/>
      <c r="K12" s="1024"/>
      <c r="L12" s="1025">
        <f t="shared" si="3"/>
        <v>0</v>
      </c>
      <c r="M12" s="1026"/>
      <c r="N12" s="1024"/>
      <c r="O12" s="1027">
        <f t="shared" si="4"/>
        <v>0</v>
      </c>
      <c r="P12" s="1023"/>
      <c r="Q12" s="1024"/>
      <c r="R12" s="1025">
        <f t="shared" si="0"/>
        <v>0</v>
      </c>
      <c r="S12" s="1026"/>
      <c r="T12" s="1024"/>
      <c r="U12" s="1027">
        <f t="shared" si="1"/>
        <v>0</v>
      </c>
      <c r="V12" s="1023"/>
      <c r="W12" s="1024"/>
      <c r="X12" s="1025">
        <f t="shared" si="2"/>
        <v>0</v>
      </c>
    </row>
    <row r="13" spans="1:24" s="23" customFormat="1" ht="12" customHeight="1">
      <c r="A13" s="1019">
        <v>9</v>
      </c>
      <c r="B13" s="1028" t="s">
        <v>81</v>
      </c>
      <c r="C13" s="1021">
        <v>4</v>
      </c>
      <c r="D13" s="1022">
        <v>1.1</v>
      </c>
      <c r="E13" s="1292">
        <v>1900</v>
      </c>
      <c r="F13" s="1292">
        <v>4000</v>
      </c>
      <c r="G13" s="1293">
        <v>2000</v>
      </c>
      <c r="H13" s="1293">
        <v>4000</v>
      </c>
      <c r="I13" s="1294">
        <f t="shared" si="5"/>
        <v>6000</v>
      </c>
      <c r="J13" s="1023"/>
      <c r="K13" s="1024"/>
      <c r="L13" s="1025">
        <f t="shared" si="3"/>
        <v>0</v>
      </c>
      <c r="M13" s="1026"/>
      <c r="N13" s="1024"/>
      <c r="O13" s="1027">
        <f t="shared" si="4"/>
        <v>0</v>
      </c>
      <c r="P13" s="1023"/>
      <c r="Q13" s="1024"/>
      <c r="R13" s="1025">
        <f t="shared" si="0"/>
        <v>0</v>
      </c>
      <c r="S13" s="1026"/>
      <c r="T13" s="1024"/>
      <c r="U13" s="1027">
        <f t="shared" si="1"/>
        <v>0</v>
      </c>
      <c r="V13" s="1023"/>
      <c r="W13" s="1024"/>
      <c r="X13" s="1025">
        <f t="shared" si="2"/>
        <v>0</v>
      </c>
    </row>
    <row r="14" spans="1:24" s="23" customFormat="1" ht="13.5" customHeight="1">
      <c r="A14" s="1019">
        <v>10</v>
      </c>
      <c r="B14" s="1028" t="s">
        <v>723</v>
      </c>
      <c r="C14" s="1021">
        <v>5</v>
      </c>
      <c r="D14" s="1022">
        <v>4.5</v>
      </c>
      <c r="E14" s="1292">
        <v>0</v>
      </c>
      <c r="F14" s="1292">
        <v>0</v>
      </c>
      <c r="G14" s="1293">
        <v>2000</v>
      </c>
      <c r="H14" s="1293"/>
      <c r="I14" s="1294">
        <f t="shared" si="5"/>
        <v>2000</v>
      </c>
      <c r="J14" s="1023"/>
      <c r="K14" s="1024"/>
      <c r="L14" s="1025">
        <f t="shared" si="3"/>
        <v>0</v>
      </c>
      <c r="M14" s="1026"/>
      <c r="N14" s="1024"/>
      <c r="O14" s="1027">
        <f t="shared" si="4"/>
        <v>0</v>
      </c>
      <c r="P14" s="1023"/>
      <c r="Q14" s="1024"/>
      <c r="R14" s="1025">
        <f t="shared" si="0"/>
        <v>0</v>
      </c>
      <c r="S14" s="1026"/>
      <c r="T14" s="1024"/>
      <c r="U14" s="1027">
        <f t="shared" si="1"/>
        <v>0</v>
      </c>
      <c r="V14" s="1023"/>
      <c r="W14" s="1024"/>
      <c r="X14" s="1025">
        <f t="shared" si="2"/>
        <v>0</v>
      </c>
    </row>
    <row r="15" spans="1:24" s="23" customFormat="1" ht="12" customHeight="1">
      <c r="A15" s="1019">
        <v>11</v>
      </c>
      <c r="B15" s="1028" t="s">
        <v>724</v>
      </c>
      <c r="C15" s="1021">
        <v>5</v>
      </c>
      <c r="D15" s="1022">
        <v>2</v>
      </c>
      <c r="E15" s="1292">
        <v>10000</v>
      </c>
      <c r="F15" s="1292">
        <v>5000</v>
      </c>
      <c r="G15" s="1293">
        <v>10000</v>
      </c>
      <c r="H15" s="1293">
        <v>5000</v>
      </c>
      <c r="I15" s="1294">
        <f t="shared" si="5"/>
        <v>15000</v>
      </c>
      <c r="J15" s="1023"/>
      <c r="K15" s="1024"/>
      <c r="L15" s="1025">
        <f t="shared" si="3"/>
        <v>0</v>
      </c>
      <c r="M15" s="1026"/>
      <c r="N15" s="1024"/>
      <c r="O15" s="1027">
        <f t="shared" si="4"/>
        <v>0</v>
      </c>
      <c r="P15" s="1023"/>
      <c r="Q15" s="1024"/>
      <c r="R15" s="1025">
        <f t="shared" si="0"/>
        <v>0</v>
      </c>
      <c r="S15" s="1026"/>
      <c r="T15" s="1024"/>
      <c r="U15" s="1027">
        <f t="shared" si="1"/>
        <v>0</v>
      </c>
      <c r="V15" s="1023"/>
      <c r="W15" s="1024"/>
      <c r="X15" s="1025">
        <f t="shared" si="2"/>
        <v>0</v>
      </c>
    </row>
    <row r="16" spans="1:24" s="23" customFormat="1" ht="12" customHeight="1">
      <c r="A16" s="1019">
        <v>12</v>
      </c>
      <c r="B16" s="1297" t="s">
        <v>725</v>
      </c>
      <c r="C16" s="1021">
        <v>9</v>
      </c>
      <c r="D16" s="1022">
        <v>6.5</v>
      </c>
      <c r="E16" s="1292">
        <v>0</v>
      </c>
      <c r="F16" s="1292">
        <v>0</v>
      </c>
      <c r="G16" s="1293">
        <v>0</v>
      </c>
      <c r="H16" s="1293"/>
      <c r="I16" s="1294">
        <f t="shared" si="5"/>
        <v>0</v>
      </c>
      <c r="J16" s="1023"/>
      <c r="K16" s="1024"/>
      <c r="L16" s="1025">
        <f t="shared" si="3"/>
        <v>0</v>
      </c>
      <c r="M16" s="1026"/>
      <c r="N16" s="1024"/>
      <c r="O16" s="1027">
        <f t="shared" si="4"/>
        <v>0</v>
      </c>
      <c r="P16" s="1023"/>
      <c r="Q16" s="1024"/>
      <c r="R16" s="1025">
        <f t="shared" si="0"/>
        <v>0</v>
      </c>
      <c r="S16" s="1026"/>
      <c r="T16" s="1024"/>
      <c r="U16" s="1027">
        <f t="shared" si="1"/>
        <v>0</v>
      </c>
      <c r="V16" s="1023"/>
      <c r="W16" s="1024"/>
      <c r="X16" s="1025">
        <f t="shared" si="2"/>
        <v>0</v>
      </c>
    </row>
    <row r="17" spans="1:24" s="23" customFormat="1" ht="12" customHeight="1">
      <c r="A17" s="1019">
        <v>13</v>
      </c>
      <c r="B17" s="1298" t="s">
        <v>681</v>
      </c>
      <c r="C17" s="1021"/>
      <c r="D17" s="1022"/>
      <c r="E17" s="1292">
        <v>12500</v>
      </c>
      <c r="F17" s="1292">
        <v>0</v>
      </c>
      <c r="G17" s="1293">
        <v>5000</v>
      </c>
      <c r="H17" s="1293"/>
      <c r="I17" s="1294">
        <f t="shared" si="5"/>
        <v>5000</v>
      </c>
      <c r="J17" s="1023"/>
      <c r="K17" s="1024"/>
      <c r="L17" s="1025">
        <f>SUM(J17:K17)</f>
        <v>0</v>
      </c>
      <c r="M17" s="1026"/>
      <c r="N17" s="1024"/>
      <c r="O17" s="1027">
        <f>SUM(M17:N17)</f>
        <v>0</v>
      </c>
      <c r="P17" s="1023"/>
      <c r="Q17" s="1024"/>
      <c r="R17" s="1025">
        <f>SUM(P17:Q17)</f>
        <v>0</v>
      </c>
      <c r="S17" s="1026"/>
      <c r="T17" s="1024"/>
      <c r="U17" s="1027">
        <f t="shared" si="1"/>
        <v>0</v>
      </c>
      <c r="V17" s="1023"/>
      <c r="W17" s="1024"/>
      <c r="X17" s="1025">
        <f t="shared" si="2"/>
        <v>0</v>
      </c>
    </row>
    <row r="18" spans="1:24" s="23" customFormat="1" ht="12" customHeight="1">
      <c r="A18" s="1019">
        <v>14</v>
      </c>
      <c r="B18" s="1299" t="s">
        <v>726</v>
      </c>
      <c r="C18" s="1021"/>
      <c r="D18" s="1022"/>
      <c r="E18" s="1292">
        <v>0</v>
      </c>
      <c r="F18" s="1292">
        <v>0</v>
      </c>
      <c r="G18" s="1293">
        <v>0</v>
      </c>
      <c r="H18" s="1293"/>
      <c r="I18" s="1294">
        <f t="shared" si="5"/>
        <v>0</v>
      </c>
      <c r="J18" s="1023"/>
      <c r="K18" s="1024"/>
      <c r="L18" s="1025">
        <f t="shared" si="3"/>
        <v>0</v>
      </c>
      <c r="M18" s="1026"/>
      <c r="N18" s="1024"/>
      <c r="O18" s="1027">
        <f t="shared" si="4"/>
        <v>0</v>
      </c>
      <c r="P18" s="1023"/>
      <c r="Q18" s="1024"/>
      <c r="R18" s="1025">
        <f t="shared" si="0"/>
        <v>0</v>
      </c>
      <c r="S18" s="1026"/>
      <c r="T18" s="1024"/>
      <c r="U18" s="1027">
        <f t="shared" si="1"/>
        <v>0</v>
      </c>
      <c r="V18" s="1023"/>
      <c r="W18" s="1024"/>
      <c r="X18" s="1025">
        <f t="shared" si="2"/>
        <v>0</v>
      </c>
    </row>
    <row r="19" spans="1:24" s="23" customFormat="1" ht="12" customHeight="1">
      <c r="A19" s="1019">
        <v>15</v>
      </c>
      <c r="B19" s="1028" t="s">
        <v>727</v>
      </c>
      <c r="C19" s="1021">
        <v>2</v>
      </c>
      <c r="D19" s="1022">
        <v>1</v>
      </c>
      <c r="E19" s="1292">
        <v>2600</v>
      </c>
      <c r="F19" s="1292">
        <v>0</v>
      </c>
      <c r="G19" s="1293">
        <v>3000</v>
      </c>
      <c r="H19" s="1293"/>
      <c r="I19" s="1294">
        <f t="shared" si="5"/>
        <v>3000</v>
      </c>
      <c r="J19" s="1023"/>
      <c r="K19" s="1024"/>
      <c r="L19" s="1025">
        <f t="shared" si="3"/>
        <v>0</v>
      </c>
      <c r="M19" s="1026"/>
      <c r="N19" s="1024"/>
      <c r="O19" s="1027">
        <f t="shared" si="4"/>
        <v>0</v>
      </c>
      <c r="P19" s="1023"/>
      <c r="Q19" s="1024"/>
      <c r="R19" s="1025">
        <f t="shared" si="0"/>
        <v>0</v>
      </c>
      <c r="S19" s="1026"/>
      <c r="T19" s="1024"/>
      <c r="U19" s="1027">
        <f t="shared" si="1"/>
        <v>0</v>
      </c>
      <c r="V19" s="1023"/>
      <c r="W19" s="1024"/>
      <c r="X19" s="1025">
        <f t="shared" si="2"/>
        <v>0</v>
      </c>
    </row>
    <row r="20" spans="1:24" s="23" customFormat="1" ht="12" customHeight="1">
      <c r="A20" s="1019">
        <v>16</v>
      </c>
      <c r="B20" s="1028" t="s">
        <v>532</v>
      </c>
      <c r="C20" s="1021">
        <v>6.6</v>
      </c>
      <c r="D20" s="1022">
        <v>1.2</v>
      </c>
      <c r="E20" s="1292">
        <v>9400</v>
      </c>
      <c r="F20" s="1292">
        <v>0</v>
      </c>
      <c r="G20" s="1293">
        <v>9000</v>
      </c>
      <c r="H20" s="1293"/>
      <c r="I20" s="1294">
        <f t="shared" si="5"/>
        <v>9000</v>
      </c>
      <c r="J20" s="1023"/>
      <c r="K20" s="1024"/>
      <c r="L20" s="1025">
        <f t="shared" si="3"/>
        <v>0</v>
      </c>
      <c r="M20" s="1026"/>
      <c r="N20" s="1024"/>
      <c r="O20" s="1027">
        <f t="shared" si="4"/>
        <v>0</v>
      </c>
      <c r="P20" s="1023"/>
      <c r="Q20" s="1024"/>
      <c r="R20" s="1025">
        <f t="shared" si="0"/>
        <v>0</v>
      </c>
      <c r="S20" s="1026"/>
      <c r="T20" s="1024"/>
      <c r="U20" s="1027">
        <f t="shared" si="1"/>
        <v>0</v>
      </c>
      <c r="V20" s="1023"/>
      <c r="W20" s="1024"/>
      <c r="X20" s="1025">
        <f t="shared" si="2"/>
        <v>0</v>
      </c>
    </row>
    <row r="21" spans="1:24" s="23" customFormat="1" ht="12" customHeight="1">
      <c r="A21" s="1019">
        <v>17</v>
      </c>
      <c r="B21" s="1028" t="s">
        <v>728</v>
      </c>
      <c r="C21" s="1021"/>
      <c r="D21" s="1022"/>
      <c r="E21" s="1292">
        <v>0</v>
      </c>
      <c r="F21" s="1292">
        <v>0</v>
      </c>
      <c r="G21" s="1293">
        <v>0</v>
      </c>
      <c r="H21" s="1293"/>
      <c r="I21" s="1294">
        <f t="shared" si="5"/>
        <v>0</v>
      </c>
      <c r="J21" s="1023"/>
      <c r="K21" s="1024"/>
      <c r="L21" s="1025">
        <f t="shared" si="3"/>
        <v>0</v>
      </c>
      <c r="M21" s="1026"/>
      <c r="N21" s="1024"/>
      <c r="O21" s="1027">
        <f t="shared" si="4"/>
        <v>0</v>
      </c>
      <c r="P21" s="1023"/>
      <c r="Q21" s="1024"/>
      <c r="R21" s="1025">
        <f t="shared" si="0"/>
        <v>0</v>
      </c>
      <c r="S21" s="1026"/>
      <c r="T21" s="1024"/>
      <c r="U21" s="1027">
        <f t="shared" si="1"/>
        <v>0</v>
      </c>
      <c r="V21" s="1023"/>
      <c r="W21" s="1024"/>
      <c r="X21" s="1025">
        <f t="shared" si="2"/>
        <v>0</v>
      </c>
    </row>
    <row r="22" spans="1:24" s="23" customFormat="1" ht="12" customHeight="1">
      <c r="A22" s="1019">
        <v>18</v>
      </c>
      <c r="B22" s="1028" t="s">
        <v>729</v>
      </c>
      <c r="C22" s="1021"/>
      <c r="D22" s="1022"/>
      <c r="E22" s="1300">
        <v>0</v>
      </c>
      <c r="F22" s="1300">
        <v>0</v>
      </c>
      <c r="G22" s="1293">
        <v>0</v>
      </c>
      <c r="H22" s="1293"/>
      <c r="I22" s="1294">
        <f t="shared" si="5"/>
        <v>0</v>
      </c>
      <c r="J22" s="1023"/>
      <c r="K22" s="1024"/>
      <c r="L22" s="1025">
        <f>SUM(J22:K22)</f>
        <v>0</v>
      </c>
      <c r="M22" s="1026"/>
      <c r="N22" s="1024"/>
      <c r="O22" s="1027">
        <f>SUM(M22:N22)</f>
        <v>0</v>
      </c>
      <c r="P22" s="1023"/>
      <c r="Q22" s="1024"/>
      <c r="R22" s="1025">
        <f t="shared" si="0"/>
        <v>0</v>
      </c>
      <c r="S22" s="1026"/>
      <c r="T22" s="1024"/>
      <c r="U22" s="1027">
        <f t="shared" si="1"/>
        <v>0</v>
      </c>
      <c r="V22" s="1023"/>
      <c r="W22" s="1024"/>
      <c r="X22" s="1025">
        <f t="shared" si="2"/>
        <v>0</v>
      </c>
    </row>
    <row r="23" spans="1:24" s="23" customFormat="1" ht="12" customHeight="1">
      <c r="A23" s="1019">
        <v>19</v>
      </c>
      <c r="B23" s="1028" t="s">
        <v>730</v>
      </c>
      <c r="C23" s="1021">
        <v>3</v>
      </c>
      <c r="D23" s="1022"/>
      <c r="E23" s="1300">
        <v>7800</v>
      </c>
      <c r="F23" s="1300">
        <v>0</v>
      </c>
      <c r="G23" s="1293">
        <v>5000</v>
      </c>
      <c r="H23" s="1293"/>
      <c r="I23" s="1294">
        <f t="shared" si="5"/>
        <v>5000</v>
      </c>
      <c r="J23" s="1023"/>
      <c r="K23" s="1024"/>
      <c r="L23" s="1025">
        <f t="shared" si="3"/>
        <v>0</v>
      </c>
      <c r="M23" s="1026"/>
      <c r="N23" s="1024"/>
      <c r="O23" s="1027">
        <f t="shared" si="4"/>
        <v>0</v>
      </c>
      <c r="P23" s="1023"/>
      <c r="Q23" s="1024"/>
      <c r="R23" s="1025">
        <f t="shared" si="0"/>
        <v>0</v>
      </c>
      <c r="S23" s="1026"/>
      <c r="T23" s="1024"/>
      <c r="U23" s="1027">
        <f t="shared" si="1"/>
        <v>0</v>
      </c>
      <c r="V23" s="1023"/>
      <c r="W23" s="1024"/>
      <c r="X23" s="1025">
        <f t="shared" si="2"/>
        <v>0</v>
      </c>
    </row>
    <row r="24" spans="1:24" s="23" customFormat="1" ht="12" customHeight="1">
      <c r="A24" s="1019">
        <v>20</v>
      </c>
      <c r="B24" s="1028" t="s">
        <v>675</v>
      </c>
      <c r="C24" s="1021">
        <v>4</v>
      </c>
      <c r="D24" s="1022"/>
      <c r="E24" s="1292">
        <v>36600</v>
      </c>
      <c r="F24" s="1292">
        <v>12000</v>
      </c>
      <c r="G24" s="1293">
        <v>20000</v>
      </c>
      <c r="H24" s="1293">
        <v>3000</v>
      </c>
      <c r="I24" s="1294">
        <f t="shared" si="5"/>
        <v>23000</v>
      </c>
      <c r="J24" s="1023"/>
      <c r="K24" s="1024"/>
      <c r="L24" s="1025">
        <f t="shared" si="3"/>
        <v>0</v>
      </c>
      <c r="M24" s="1026"/>
      <c r="N24" s="1024"/>
      <c r="O24" s="1027">
        <f t="shared" si="4"/>
        <v>0</v>
      </c>
      <c r="P24" s="1023"/>
      <c r="Q24" s="1024"/>
      <c r="R24" s="1025">
        <f t="shared" si="0"/>
        <v>0</v>
      </c>
      <c r="S24" s="1026"/>
      <c r="T24" s="1024"/>
      <c r="U24" s="1027">
        <f t="shared" si="1"/>
        <v>0</v>
      </c>
      <c r="V24" s="1023"/>
      <c r="W24" s="1024"/>
      <c r="X24" s="1025">
        <f t="shared" si="2"/>
        <v>0</v>
      </c>
    </row>
    <row r="25" spans="1:24" s="23" customFormat="1" ht="12" customHeight="1">
      <c r="A25" s="1019">
        <v>21</v>
      </c>
      <c r="B25" s="1028" t="s">
        <v>731</v>
      </c>
      <c r="C25" s="1021">
        <v>1</v>
      </c>
      <c r="D25" s="1022"/>
      <c r="E25" s="1295">
        <v>4200</v>
      </c>
      <c r="F25" s="1295">
        <v>1700</v>
      </c>
      <c r="G25" s="1293">
        <v>3500</v>
      </c>
      <c r="H25" s="1293">
        <v>1500</v>
      </c>
      <c r="I25" s="1294">
        <f t="shared" si="5"/>
        <v>5000</v>
      </c>
      <c r="J25" s="1023"/>
      <c r="K25" s="1024"/>
      <c r="L25" s="1025">
        <f t="shared" si="3"/>
        <v>0</v>
      </c>
      <c r="M25" s="1026"/>
      <c r="N25" s="1024"/>
      <c r="O25" s="1027">
        <f t="shared" si="4"/>
        <v>0</v>
      </c>
      <c r="P25" s="1023"/>
      <c r="Q25" s="1024"/>
      <c r="R25" s="1025">
        <f t="shared" si="0"/>
        <v>0</v>
      </c>
      <c r="S25" s="1026"/>
      <c r="T25" s="1024"/>
      <c r="U25" s="1027">
        <f t="shared" si="1"/>
        <v>0</v>
      </c>
      <c r="V25" s="1023"/>
      <c r="W25" s="1024"/>
      <c r="X25" s="1025">
        <f t="shared" si="2"/>
        <v>0</v>
      </c>
    </row>
    <row r="26" spans="1:24" s="23" customFormat="1" ht="12" customHeight="1">
      <c r="A26" s="1019">
        <v>22</v>
      </c>
      <c r="B26" s="1028" t="s">
        <v>732</v>
      </c>
      <c r="C26" s="1021">
        <v>4.5</v>
      </c>
      <c r="D26" s="1022"/>
      <c r="E26" s="1295">
        <v>15200</v>
      </c>
      <c r="F26" s="1295">
        <v>1200</v>
      </c>
      <c r="G26" s="1293">
        <v>12000</v>
      </c>
      <c r="H26" s="1293">
        <v>1000</v>
      </c>
      <c r="I26" s="1294">
        <f t="shared" si="5"/>
        <v>13000</v>
      </c>
      <c r="J26" s="1023"/>
      <c r="K26" s="1024"/>
      <c r="L26" s="1025">
        <f t="shared" si="3"/>
        <v>0</v>
      </c>
      <c r="M26" s="1026"/>
      <c r="N26" s="1024"/>
      <c r="O26" s="1027">
        <f t="shared" si="4"/>
        <v>0</v>
      </c>
      <c r="P26" s="1023"/>
      <c r="Q26" s="1024"/>
      <c r="R26" s="1025">
        <f t="shared" si="0"/>
        <v>0</v>
      </c>
      <c r="S26" s="1026"/>
      <c r="T26" s="1024"/>
      <c r="U26" s="1027">
        <f t="shared" si="1"/>
        <v>0</v>
      </c>
      <c r="V26" s="1023"/>
      <c r="W26" s="1024"/>
      <c r="X26" s="1025">
        <f t="shared" si="2"/>
        <v>0</v>
      </c>
    </row>
    <row r="27" spans="1:24" s="23" customFormat="1" ht="12" customHeight="1">
      <c r="A27" s="1019">
        <v>23</v>
      </c>
      <c r="B27" s="1028" t="s">
        <v>733</v>
      </c>
      <c r="C27" s="1021"/>
      <c r="D27" s="1022"/>
      <c r="E27" s="1300">
        <v>0</v>
      </c>
      <c r="F27" s="1300">
        <v>0</v>
      </c>
      <c r="G27" s="1293">
        <v>0</v>
      </c>
      <c r="H27" s="1293"/>
      <c r="I27" s="1294">
        <f t="shared" si="5"/>
        <v>0</v>
      </c>
      <c r="J27" s="1023"/>
      <c r="K27" s="1024"/>
      <c r="L27" s="1025">
        <f t="shared" si="3"/>
        <v>0</v>
      </c>
      <c r="M27" s="1026"/>
      <c r="N27" s="1024"/>
      <c r="O27" s="1027">
        <f t="shared" si="4"/>
        <v>0</v>
      </c>
      <c r="P27" s="1023"/>
      <c r="Q27" s="1024"/>
      <c r="R27" s="1025">
        <f t="shared" si="0"/>
        <v>0</v>
      </c>
      <c r="S27" s="1026"/>
      <c r="T27" s="1024"/>
      <c r="U27" s="1027">
        <f t="shared" si="1"/>
        <v>0</v>
      </c>
      <c r="V27" s="1023"/>
      <c r="W27" s="1024"/>
      <c r="X27" s="1025">
        <f t="shared" si="2"/>
        <v>0</v>
      </c>
    </row>
    <row r="28" spans="1:24" s="23" customFormat="1" ht="12" customHeight="1">
      <c r="A28" s="1019">
        <v>24</v>
      </c>
      <c r="B28" s="1030" t="s">
        <v>682</v>
      </c>
      <c r="C28" s="1021">
        <v>9.6</v>
      </c>
      <c r="D28" s="1022">
        <v>0.3</v>
      </c>
      <c r="E28" s="1295">
        <v>2000</v>
      </c>
      <c r="F28" s="1295">
        <v>1000</v>
      </c>
      <c r="G28" s="1293">
        <v>2000</v>
      </c>
      <c r="H28" s="1293">
        <v>1000</v>
      </c>
      <c r="I28" s="1294">
        <f t="shared" si="5"/>
        <v>3000</v>
      </c>
      <c r="J28" s="1023"/>
      <c r="K28" s="1024"/>
      <c r="L28" s="1025">
        <f t="shared" si="3"/>
        <v>0</v>
      </c>
      <c r="M28" s="1026"/>
      <c r="N28" s="1024"/>
      <c r="O28" s="1027">
        <f t="shared" si="4"/>
        <v>0</v>
      </c>
      <c r="P28" s="1023"/>
      <c r="Q28" s="1024"/>
      <c r="R28" s="1025">
        <f t="shared" si="0"/>
        <v>0</v>
      </c>
      <c r="S28" s="1026"/>
      <c r="T28" s="1024"/>
      <c r="U28" s="1027">
        <f t="shared" si="1"/>
        <v>0</v>
      </c>
      <c r="V28" s="1023"/>
      <c r="W28" s="1024"/>
      <c r="X28" s="1025">
        <f t="shared" si="2"/>
        <v>0</v>
      </c>
    </row>
    <row r="29" spans="1:24" s="23" customFormat="1" ht="12" customHeight="1">
      <c r="A29" s="1258">
        <v>25</v>
      </c>
      <c r="B29" s="1259" t="s">
        <v>734</v>
      </c>
      <c r="C29" s="1260">
        <v>1.2</v>
      </c>
      <c r="D29" s="1031">
        <v>0.3</v>
      </c>
      <c r="E29" s="1301"/>
      <c r="F29" s="1301"/>
      <c r="G29" s="1043"/>
      <c r="H29" s="1043"/>
      <c r="I29" s="1044"/>
      <c r="J29" s="1032"/>
      <c r="K29" s="1033"/>
      <c r="L29" s="1034">
        <f>SUM(J29:K29)</f>
        <v>0</v>
      </c>
      <c r="M29" s="1035"/>
      <c r="N29" s="1033"/>
      <c r="O29" s="1036">
        <f>SUM(M29:N29)</f>
        <v>0</v>
      </c>
      <c r="P29" s="1032"/>
      <c r="Q29" s="1033"/>
      <c r="R29" s="1034">
        <f t="shared" si="0"/>
        <v>0</v>
      </c>
      <c r="S29" s="1035"/>
      <c r="T29" s="1033"/>
      <c r="U29" s="1036">
        <f t="shared" si="1"/>
        <v>0</v>
      </c>
      <c r="V29" s="1032"/>
      <c r="W29" s="1033"/>
      <c r="X29" s="1034">
        <f t="shared" si="2"/>
        <v>0</v>
      </c>
    </row>
    <row r="30" spans="1:24" s="23" customFormat="1" ht="12" customHeight="1">
      <c r="A30" s="1019">
        <v>26</v>
      </c>
      <c r="B30" s="1028" t="s">
        <v>735</v>
      </c>
      <c r="C30" s="1021">
        <v>15</v>
      </c>
      <c r="D30" s="1022">
        <v>10</v>
      </c>
      <c r="E30" s="1302">
        <v>8200</v>
      </c>
      <c r="F30" s="1302">
        <v>0</v>
      </c>
      <c r="G30" s="1293">
        <v>6000</v>
      </c>
      <c r="H30" s="1293"/>
      <c r="I30" s="1294">
        <f>SUM(G30:H30)</f>
        <v>6000</v>
      </c>
      <c r="J30" s="1023"/>
      <c r="K30" s="1024"/>
      <c r="L30" s="1025">
        <f t="shared" si="3"/>
        <v>0</v>
      </c>
      <c r="M30" s="1026"/>
      <c r="N30" s="1024"/>
      <c r="O30" s="1027">
        <f t="shared" si="4"/>
        <v>0</v>
      </c>
      <c r="P30" s="1023"/>
      <c r="Q30" s="1024"/>
      <c r="R30" s="1025">
        <f t="shared" si="0"/>
        <v>0</v>
      </c>
      <c r="S30" s="1026"/>
      <c r="T30" s="1024"/>
      <c r="U30" s="1027">
        <f t="shared" si="1"/>
        <v>0</v>
      </c>
      <c r="V30" s="1023"/>
      <c r="W30" s="1024"/>
      <c r="X30" s="1025">
        <f t="shared" si="2"/>
        <v>0</v>
      </c>
    </row>
    <row r="31" spans="1:24" s="23" customFormat="1" ht="12" customHeight="1">
      <c r="A31" s="1019">
        <v>27</v>
      </c>
      <c r="B31" s="1028" t="s">
        <v>736</v>
      </c>
      <c r="C31" s="1021">
        <v>14.4</v>
      </c>
      <c r="D31" s="1022">
        <v>3</v>
      </c>
      <c r="E31" s="1295">
        <v>3500</v>
      </c>
      <c r="F31" s="1295">
        <v>0</v>
      </c>
      <c r="G31" s="1293">
        <v>3500</v>
      </c>
      <c r="H31" s="1293"/>
      <c r="I31" s="1294">
        <f aca="true" t="shared" si="6" ref="I31:I52">SUM(G31:H31)</f>
        <v>3500</v>
      </c>
      <c r="J31" s="1023"/>
      <c r="K31" s="1024"/>
      <c r="L31" s="1025">
        <f t="shared" si="3"/>
        <v>0</v>
      </c>
      <c r="M31" s="1026"/>
      <c r="N31" s="1024"/>
      <c r="O31" s="1027">
        <f t="shared" si="4"/>
        <v>0</v>
      </c>
      <c r="P31" s="1023"/>
      <c r="Q31" s="1024"/>
      <c r="R31" s="1025">
        <f t="shared" si="0"/>
        <v>0</v>
      </c>
      <c r="S31" s="1026"/>
      <c r="T31" s="1024"/>
      <c r="U31" s="1027">
        <f t="shared" si="1"/>
        <v>0</v>
      </c>
      <c r="V31" s="1023"/>
      <c r="W31" s="1024"/>
      <c r="X31" s="1025">
        <f t="shared" si="2"/>
        <v>0</v>
      </c>
    </row>
    <row r="32" spans="1:24" s="23" customFormat="1" ht="12" customHeight="1">
      <c r="A32" s="1019">
        <v>28</v>
      </c>
      <c r="B32" s="1028" t="s">
        <v>737</v>
      </c>
      <c r="C32" s="1021"/>
      <c r="D32" s="1022"/>
      <c r="E32" s="1300">
        <v>12000</v>
      </c>
      <c r="F32" s="1300">
        <v>1500</v>
      </c>
      <c r="G32" s="1293">
        <v>12000</v>
      </c>
      <c r="H32" s="1293">
        <v>1500</v>
      </c>
      <c r="I32" s="1294">
        <f t="shared" si="6"/>
        <v>13500</v>
      </c>
      <c r="J32" s="1023"/>
      <c r="K32" s="1024"/>
      <c r="L32" s="1025">
        <f t="shared" si="3"/>
        <v>0</v>
      </c>
      <c r="M32" s="1026"/>
      <c r="N32" s="1024"/>
      <c r="O32" s="1027">
        <f t="shared" si="4"/>
        <v>0</v>
      </c>
      <c r="P32" s="1023"/>
      <c r="Q32" s="1024"/>
      <c r="R32" s="1025">
        <f t="shared" si="0"/>
        <v>0</v>
      </c>
      <c r="S32" s="1026"/>
      <c r="T32" s="1024"/>
      <c r="U32" s="1027">
        <f t="shared" si="1"/>
        <v>0</v>
      </c>
      <c r="V32" s="1023"/>
      <c r="W32" s="1024"/>
      <c r="X32" s="1025">
        <f t="shared" si="2"/>
        <v>0</v>
      </c>
    </row>
    <row r="33" spans="1:24" s="23" customFormat="1" ht="12" customHeight="1">
      <c r="A33" s="1019">
        <v>29</v>
      </c>
      <c r="B33" s="1028" t="s">
        <v>738</v>
      </c>
      <c r="C33" s="1021">
        <v>11.5</v>
      </c>
      <c r="D33" s="1022">
        <v>0.4</v>
      </c>
      <c r="E33" s="1300">
        <v>0</v>
      </c>
      <c r="F33" s="1300">
        <v>0</v>
      </c>
      <c r="G33" s="1293">
        <v>0</v>
      </c>
      <c r="H33" s="1293"/>
      <c r="I33" s="1294">
        <f t="shared" si="6"/>
        <v>0</v>
      </c>
      <c r="J33" s="1023"/>
      <c r="K33" s="1024"/>
      <c r="L33" s="1025">
        <f t="shared" si="3"/>
        <v>0</v>
      </c>
      <c r="M33" s="1026"/>
      <c r="N33" s="1024"/>
      <c r="O33" s="1027">
        <f t="shared" si="4"/>
        <v>0</v>
      </c>
      <c r="P33" s="1023"/>
      <c r="Q33" s="1024"/>
      <c r="R33" s="1025">
        <f t="shared" si="0"/>
        <v>0</v>
      </c>
      <c r="S33" s="1026"/>
      <c r="T33" s="1024"/>
      <c r="U33" s="1027">
        <f t="shared" si="1"/>
        <v>0</v>
      </c>
      <c r="V33" s="1023"/>
      <c r="W33" s="1024"/>
      <c r="X33" s="1025">
        <f t="shared" si="2"/>
        <v>0</v>
      </c>
    </row>
    <row r="34" spans="1:24" s="23" customFormat="1" ht="12" customHeight="1">
      <c r="A34" s="1019">
        <v>30</v>
      </c>
      <c r="B34" s="1028" t="s">
        <v>82</v>
      </c>
      <c r="C34" s="1021">
        <v>10</v>
      </c>
      <c r="D34" s="1022"/>
      <c r="E34" s="1295">
        <v>23300</v>
      </c>
      <c r="F34" s="1295">
        <v>2100</v>
      </c>
      <c r="G34" s="1293">
        <v>15000</v>
      </c>
      <c r="H34" s="1293">
        <v>2000</v>
      </c>
      <c r="I34" s="1294">
        <f t="shared" si="6"/>
        <v>17000</v>
      </c>
      <c r="J34" s="1023"/>
      <c r="K34" s="1024"/>
      <c r="L34" s="1025">
        <f t="shared" si="3"/>
        <v>0</v>
      </c>
      <c r="M34" s="1026"/>
      <c r="N34" s="1024"/>
      <c r="O34" s="1027">
        <f t="shared" si="4"/>
        <v>0</v>
      </c>
      <c r="P34" s="1023"/>
      <c r="Q34" s="1024"/>
      <c r="R34" s="1025">
        <f t="shared" si="0"/>
        <v>0</v>
      </c>
      <c r="S34" s="1026"/>
      <c r="T34" s="1024"/>
      <c r="U34" s="1027">
        <f t="shared" si="1"/>
        <v>0</v>
      </c>
      <c r="V34" s="1023"/>
      <c r="W34" s="1024"/>
      <c r="X34" s="1025">
        <f t="shared" si="2"/>
        <v>0</v>
      </c>
    </row>
    <row r="35" spans="1:24" s="23" customFormat="1" ht="12" customHeight="1">
      <c r="A35" s="1019">
        <v>31</v>
      </c>
      <c r="B35" s="1028" t="s">
        <v>875</v>
      </c>
      <c r="C35" s="1021"/>
      <c r="D35" s="1022"/>
      <c r="E35" s="1303">
        <v>28250</v>
      </c>
      <c r="F35" s="1303">
        <v>85600</v>
      </c>
      <c r="G35" s="1293">
        <v>15000</v>
      </c>
      <c r="H35" s="1293"/>
      <c r="I35" s="1294">
        <f t="shared" si="6"/>
        <v>15000</v>
      </c>
      <c r="J35" s="1023"/>
      <c r="K35" s="1024"/>
      <c r="L35" s="1025">
        <f>SUM(J35:K35)</f>
        <v>0</v>
      </c>
      <c r="M35" s="1026"/>
      <c r="N35" s="1024"/>
      <c r="O35" s="1027">
        <f>SUM(M35:N35)</f>
        <v>0</v>
      </c>
      <c r="P35" s="1023"/>
      <c r="Q35" s="1024"/>
      <c r="R35" s="1025">
        <f t="shared" si="0"/>
        <v>0</v>
      </c>
      <c r="S35" s="1026"/>
      <c r="T35" s="1024"/>
      <c r="U35" s="1027">
        <f t="shared" si="1"/>
        <v>0</v>
      </c>
      <c r="V35" s="1023"/>
      <c r="W35" s="1024"/>
      <c r="X35" s="1025">
        <f t="shared" si="2"/>
        <v>0</v>
      </c>
    </row>
    <row r="36" spans="1:24" s="23" customFormat="1" ht="12" customHeight="1">
      <c r="A36" s="1019">
        <v>32</v>
      </c>
      <c r="B36" s="1028" t="s">
        <v>739</v>
      </c>
      <c r="C36" s="1021">
        <v>16</v>
      </c>
      <c r="D36" s="1022">
        <v>1.5</v>
      </c>
      <c r="E36" s="1300">
        <v>0</v>
      </c>
      <c r="F36" s="1300">
        <v>0</v>
      </c>
      <c r="G36" s="1293">
        <v>0</v>
      </c>
      <c r="H36" s="1293"/>
      <c r="I36" s="1294">
        <f t="shared" si="6"/>
        <v>0</v>
      </c>
      <c r="J36" s="1023"/>
      <c r="K36" s="1024"/>
      <c r="L36" s="1025">
        <f t="shared" si="3"/>
        <v>0</v>
      </c>
      <c r="M36" s="1026"/>
      <c r="N36" s="1024"/>
      <c r="O36" s="1027">
        <f t="shared" si="4"/>
        <v>0</v>
      </c>
      <c r="P36" s="1023"/>
      <c r="Q36" s="1024"/>
      <c r="R36" s="1025">
        <f t="shared" si="0"/>
        <v>0</v>
      </c>
      <c r="S36" s="1026"/>
      <c r="T36" s="1024"/>
      <c r="U36" s="1027">
        <f t="shared" si="1"/>
        <v>0</v>
      </c>
      <c r="V36" s="1023"/>
      <c r="W36" s="1024"/>
      <c r="X36" s="1025">
        <f t="shared" si="2"/>
        <v>0</v>
      </c>
    </row>
    <row r="37" spans="1:24" s="23" customFormat="1" ht="12" customHeight="1">
      <c r="A37" s="1019">
        <v>33</v>
      </c>
      <c r="B37" s="1028" t="s">
        <v>83</v>
      </c>
      <c r="C37" s="1021">
        <v>10</v>
      </c>
      <c r="D37" s="1022">
        <v>2</v>
      </c>
      <c r="E37" s="1300">
        <v>6000</v>
      </c>
      <c r="F37" s="1300">
        <v>3500</v>
      </c>
      <c r="G37" s="1293">
        <v>5000</v>
      </c>
      <c r="H37" s="1293">
        <v>3500</v>
      </c>
      <c r="I37" s="1294">
        <f t="shared" si="6"/>
        <v>8500</v>
      </c>
      <c r="J37" s="1023"/>
      <c r="K37" s="1024"/>
      <c r="L37" s="1025">
        <f t="shared" si="3"/>
        <v>0</v>
      </c>
      <c r="M37" s="1026"/>
      <c r="N37" s="1024"/>
      <c r="O37" s="1027">
        <f t="shared" si="4"/>
        <v>0</v>
      </c>
      <c r="P37" s="1023"/>
      <c r="Q37" s="1024"/>
      <c r="R37" s="1025">
        <f t="shared" si="0"/>
        <v>0</v>
      </c>
      <c r="S37" s="1026"/>
      <c r="T37" s="1024"/>
      <c r="U37" s="1027">
        <f t="shared" si="1"/>
        <v>0</v>
      </c>
      <c r="V37" s="1023"/>
      <c r="W37" s="1024"/>
      <c r="X37" s="1025">
        <f t="shared" si="2"/>
        <v>0</v>
      </c>
    </row>
    <row r="38" spans="1:24" s="23" customFormat="1" ht="12" customHeight="1">
      <c r="A38" s="1019">
        <v>34</v>
      </c>
      <c r="B38" s="1028" t="s">
        <v>740</v>
      </c>
      <c r="C38" s="1021">
        <v>4.5</v>
      </c>
      <c r="D38" s="1022">
        <v>1.6</v>
      </c>
      <c r="E38" s="1295">
        <v>3500</v>
      </c>
      <c r="F38" s="1295">
        <v>200</v>
      </c>
      <c r="G38" s="1293">
        <v>3500</v>
      </c>
      <c r="H38" s="1293"/>
      <c r="I38" s="1294">
        <f t="shared" si="6"/>
        <v>3500</v>
      </c>
      <c r="J38" s="1023"/>
      <c r="K38" s="1024"/>
      <c r="L38" s="1025">
        <f t="shared" si="3"/>
        <v>0</v>
      </c>
      <c r="M38" s="1026"/>
      <c r="N38" s="1024"/>
      <c r="O38" s="1027">
        <f t="shared" si="4"/>
        <v>0</v>
      </c>
      <c r="P38" s="1023"/>
      <c r="Q38" s="1024"/>
      <c r="R38" s="1025">
        <f t="shared" si="0"/>
        <v>0</v>
      </c>
      <c r="S38" s="1026"/>
      <c r="T38" s="1024"/>
      <c r="U38" s="1027">
        <f t="shared" si="1"/>
        <v>0</v>
      </c>
      <c r="V38" s="1023"/>
      <c r="W38" s="1024"/>
      <c r="X38" s="1025">
        <f t="shared" si="2"/>
        <v>0</v>
      </c>
    </row>
    <row r="39" spans="1:24" s="23" customFormat="1" ht="12" customHeight="1">
      <c r="A39" s="1019">
        <v>35</v>
      </c>
      <c r="B39" s="1028" t="s">
        <v>646</v>
      </c>
      <c r="C39" s="1021">
        <v>4.5</v>
      </c>
      <c r="D39" s="1037">
        <v>8</v>
      </c>
      <c r="E39" s="1292">
        <v>8300</v>
      </c>
      <c r="F39" s="1304">
        <v>0</v>
      </c>
      <c r="G39" s="1305">
        <v>5000</v>
      </c>
      <c r="H39" s="1293">
        <v>100</v>
      </c>
      <c r="I39" s="1294">
        <f t="shared" si="6"/>
        <v>5100</v>
      </c>
      <c r="J39" s="1023"/>
      <c r="K39" s="1024"/>
      <c r="L39" s="1025">
        <f t="shared" si="3"/>
        <v>0</v>
      </c>
      <c r="M39" s="1026"/>
      <c r="N39" s="1024"/>
      <c r="O39" s="1027">
        <f t="shared" si="4"/>
        <v>0</v>
      </c>
      <c r="P39" s="1023"/>
      <c r="Q39" s="1024"/>
      <c r="R39" s="1025">
        <f t="shared" si="0"/>
        <v>0</v>
      </c>
      <c r="S39" s="1026"/>
      <c r="T39" s="1024"/>
      <c r="U39" s="1027">
        <f t="shared" si="1"/>
        <v>0</v>
      </c>
      <c r="V39" s="1023"/>
      <c r="W39" s="1024"/>
      <c r="X39" s="1025">
        <f t="shared" si="2"/>
        <v>0</v>
      </c>
    </row>
    <row r="40" spans="1:24" s="23" customFormat="1" ht="12" customHeight="1">
      <c r="A40" s="1019">
        <v>36</v>
      </c>
      <c r="B40" s="1028" t="s">
        <v>657</v>
      </c>
      <c r="C40" s="1021">
        <v>17</v>
      </c>
      <c r="D40" s="1037">
        <v>2.5</v>
      </c>
      <c r="E40" s="1295">
        <v>1350</v>
      </c>
      <c r="F40" s="1295">
        <v>0</v>
      </c>
      <c r="G40" s="1305">
        <v>1500</v>
      </c>
      <c r="H40" s="1293"/>
      <c r="I40" s="1294">
        <f t="shared" si="6"/>
        <v>1500</v>
      </c>
      <c r="J40" s="1023"/>
      <c r="K40" s="1024"/>
      <c r="L40" s="1025">
        <f>SUM(J40:K40)</f>
        <v>0</v>
      </c>
      <c r="M40" s="1026"/>
      <c r="N40" s="1024"/>
      <c r="O40" s="1027">
        <f>SUM(M40:N40)</f>
        <v>0</v>
      </c>
      <c r="P40" s="1023"/>
      <c r="Q40" s="1024"/>
      <c r="R40" s="1025">
        <f>SUM(P40:Q40)</f>
        <v>0</v>
      </c>
      <c r="S40" s="1026"/>
      <c r="T40" s="1024"/>
      <c r="U40" s="1027">
        <f t="shared" si="1"/>
        <v>0</v>
      </c>
      <c r="V40" s="1023"/>
      <c r="W40" s="1024"/>
      <c r="X40" s="1025">
        <f t="shared" si="2"/>
        <v>0</v>
      </c>
    </row>
    <row r="41" spans="1:24" s="23" customFormat="1" ht="12" customHeight="1">
      <c r="A41" s="1019">
        <v>37</v>
      </c>
      <c r="B41" s="1028" t="s">
        <v>586</v>
      </c>
      <c r="C41" s="1021"/>
      <c r="D41" s="1037"/>
      <c r="E41" s="1295">
        <v>34000</v>
      </c>
      <c r="F41" s="1295">
        <v>0</v>
      </c>
      <c r="G41" s="1305">
        <v>20000</v>
      </c>
      <c r="H41" s="1293"/>
      <c r="I41" s="1294">
        <f t="shared" si="6"/>
        <v>20000</v>
      </c>
      <c r="J41" s="1023"/>
      <c r="K41" s="1024"/>
      <c r="L41" s="1025">
        <f t="shared" si="3"/>
        <v>0</v>
      </c>
      <c r="M41" s="1026"/>
      <c r="N41" s="1024"/>
      <c r="O41" s="1027">
        <f t="shared" si="4"/>
        <v>0</v>
      </c>
      <c r="P41" s="1023"/>
      <c r="Q41" s="1024"/>
      <c r="R41" s="1025">
        <f t="shared" si="0"/>
        <v>0</v>
      </c>
      <c r="S41" s="1026"/>
      <c r="T41" s="1024"/>
      <c r="U41" s="1027">
        <f t="shared" si="1"/>
        <v>0</v>
      </c>
      <c r="V41" s="1023"/>
      <c r="W41" s="1024"/>
      <c r="X41" s="1025">
        <f t="shared" si="2"/>
        <v>0</v>
      </c>
    </row>
    <row r="42" spans="1:24" s="23" customFormat="1" ht="12" customHeight="1">
      <c r="A42" s="1019">
        <v>38</v>
      </c>
      <c r="B42" s="1028" t="s">
        <v>33</v>
      </c>
      <c r="C42" s="1021">
        <v>14.5</v>
      </c>
      <c r="D42" s="1037"/>
      <c r="E42" s="1292">
        <v>13000</v>
      </c>
      <c r="F42" s="1292">
        <v>0</v>
      </c>
      <c r="G42" s="1305">
        <v>10000</v>
      </c>
      <c r="H42" s="1293"/>
      <c r="I42" s="1294">
        <f t="shared" si="6"/>
        <v>10000</v>
      </c>
      <c r="J42" s="1023"/>
      <c r="K42" s="1024"/>
      <c r="L42" s="1025">
        <f t="shared" si="3"/>
        <v>0</v>
      </c>
      <c r="M42" s="1026"/>
      <c r="N42" s="1024"/>
      <c r="O42" s="1027">
        <f t="shared" si="4"/>
        <v>0</v>
      </c>
      <c r="P42" s="1023"/>
      <c r="Q42" s="1024"/>
      <c r="R42" s="1025">
        <f t="shared" si="0"/>
        <v>0</v>
      </c>
      <c r="S42" s="1026"/>
      <c r="T42" s="1024"/>
      <c r="U42" s="1027">
        <f t="shared" si="1"/>
        <v>0</v>
      </c>
      <c r="V42" s="1023"/>
      <c r="W42" s="1024"/>
      <c r="X42" s="1025">
        <f t="shared" si="2"/>
        <v>0</v>
      </c>
    </row>
    <row r="43" spans="1:24" s="23" customFormat="1" ht="12" customHeight="1">
      <c r="A43" s="1019">
        <v>39</v>
      </c>
      <c r="B43" s="1028" t="s">
        <v>741</v>
      </c>
      <c r="C43" s="1021"/>
      <c r="D43" s="1037"/>
      <c r="E43" s="1306">
        <v>10000</v>
      </c>
      <c r="F43" s="1306">
        <v>10000</v>
      </c>
      <c r="G43" s="1305">
        <v>10000</v>
      </c>
      <c r="H43" s="1293"/>
      <c r="I43" s="1294">
        <f t="shared" si="6"/>
        <v>10000</v>
      </c>
      <c r="J43" s="1023"/>
      <c r="K43" s="1024"/>
      <c r="L43" s="1025">
        <f t="shared" si="3"/>
        <v>0</v>
      </c>
      <c r="M43" s="1026"/>
      <c r="N43" s="1024"/>
      <c r="O43" s="1027">
        <f t="shared" si="4"/>
        <v>0</v>
      </c>
      <c r="P43" s="1023"/>
      <c r="Q43" s="1024"/>
      <c r="R43" s="1025">
        <f t="shared" si="0"/>
        <v>0</v>
      </c>
      <c r="S43" s="1026"/>
      <c r="T43" s="1024"/>
      <c r="U43" s="1027">
        <f t="shared" si="1"/>
        <v>0</v>
      </c>
      <c r="V43" s="1023"/>
      <c r="W43" s="1024"/>
      <c r="X43" s="1025">
        <f t="shared" si="2"/>
        <v>0</v>
      </c>
    </row>
    <row r="44" spans="1:24" s="23" customFormat="1" ht="12" customHeight="1">
      <c r="A44" s="1019">
        <v>40</v>
      </c>
      <c r="B44" s="1028" t="s">
        <v>742</v>
      </c>
      <c r="C44" s="1021">
        <v>3.6</v>
      </c>
      <c r="D44" s="1022">
        <v>0.6</v>
      </c>
      <c r="E44" s="1292">
        <v>12000</v>
      </c>
      <c r="F44" s="1292">
        <v>2000</v>
      </c>
      <c r="G44" s="1293">
        <v>10000</v>
      </c>
      <c r="H44" s="1293">
        <v>2000</v>
      </c>
      <c r="I44" s="1294">
        <f t="shared" si="6"/>
        <v>12000</v>
      </c>
      <c r="J44" s="1023"/>
      <c r="K44" s="1024"/>
      <c r="L44" s="1025">
        <f t="shared" si="3"/>
        <v>0</v>
      </c>
      <c r="M44" s="1026"/>
      <c r="N44" s="1024"/>
      <c r="O44" s="1027">
        <f t="shared" si="4"/>
        <v>0</v>
      </c>
      <c r="P44" s="1023"/>
      <c r="Q44" s="1024"/>
      <c r="R44" s="1025">
        <f t="shared" si="0"/>
        <v>0</v>
      </c>
      <c r="S44" s="1026"/>
      <c r="T44" s="1024"/>
      <c r="U44" s="1027">
        <f t="shared" si="1"/>
        <v>0</v>
      </c>
      <c r="V44" s="1023"/>
      <c r="W44" s="1024"/>
      <c r="X44" s="1025">
        <f t="shared" si="2"/>
        <v>0</v>
      </c>
    </row>
    <row r="45" spans="1:24" s="23" customFormat="1" ht="12" customHeight="1">
      <c r="A45" s="1019">
        <v>41</v>
      </c>
      <c r="B45" s="1028" t="s">
        <v>1128</v>
      </c>
      <c r="C45" s="1021">
        <v>21.1</v>
      </c>
      <c r="D45" s="1037">
        <v>11.7</v>
      </c>
      <c r="E45" s="1302">
        <v>3000</v>
      </c>
      <c r="F45" s="1302">
        <v>1000</v>
      </c>
      <c r="G45" s="1305">
        <v>3000</v>
      </c>
      <c r="H45" s="1293">
        <v>1000</v>
      </c>
      <c r="I45" s="1294">
        <f t="shared" si="6"/>
        <v>4000</v>
      </c>
      <c r="J45" s="1023"/>
      <c r="K45" s="1024"/>
      <c r="L45" s="1025">
        <f t="shared" si="3"/>
        <v>0</v>
      </c>
      <c r="M45" s="1026"/>
      <c r="N45" s="1024"/>
      <c r="O45" s="1027">
        <f t="shared" si="4"/>
        <v>0</v>
      </c>
      <c r="P45" s="1023"/>
      <c r="Q45" s="1024"/>
      <c r="R45" s="1025">
        <f t="shared" si="0"/>
        <v>0</v>
      </c>
      <c r="S45" s="1026"/>
      <c r="T45" s="1024"/>
      <c r="U45" s="1027">
        <f t="shared" si="1"/>
        <v>0</v>
      </c>
      <c r="V45" s="1023"/>
      <c r="W45" s="1024"/>
      <c r="X45" s="1025">
        <f t="shared" si="2"/>
        <v>0</v>
      </c>
    </row>
    <row r="46" spans="1:24" s="23" customFormat="1" ht="12" customHeight="1">
      <c r="A46" s="1019">
        <v>42</v>
      </c>
      <c r="B46" s="1028" t="s">
        <v>743</v>
      </c>
      <c r="C46" s="1021">
        <v>10</v>
      </c>
      <c r="D46" s="1037">
        <v>10.5</v>
      </c>
      <c r="E46" s="1295">
        <v>2000</v>
      </c>
      <c r="F46" s="1295">
        <v>0</v>
      </c>
      <c r="G46" s="1305">
        <v>2000</v>
      </c>
      <c r="H46" s="1293"/>
      <c r="I46" s="1294">
        <f t="shared" si="6"/>
        <v>2000</v>
      </c>
      <c r="J46" s="1023"/>
      <c r="K46" s="1024"/>
      <c r="L46" s="1025">
        <f t="shared" si="3"/>
        <v>0</v>
      </c>
      <c r="M46" s="1026"/>
      <c r="N46" s="1024"/>
      <c r="O46" s="1027">
        <f t="shared" si="4"/>
        <v>0</v>
      </c>
      <c r="P46" s="1023"/>
      <c r="Q46" s="1024"/>
      <c r="R46" s="1025">
        <f t="shared" si="0"/>
        <v>0</v>
      </c>
      <c r="S46" s="1026"/>
      <c r="T46" s="1024"/>
      <c r="U46" s="1027">
        <f t="shared" si="1"/>
        <v>0</v>
      </c>
      <c r="V46" s="1023"/>
      <c r="W46" s="1024"/>
      <c r="X46" s="1025">
        <f t="shared" si="2"/>
        <v>0</v>
      </c>
    </row>
    <row r="47" spans="1:24" s="23" customFormat="1" ht="12" customHeight="1">
      <c r="A47" s="1019">
        <v>43</v>
      </c>
      <c r="B47" s="1028" t="s">
        <v>663</v>
      </c>
      <c r="C47" s="1021">
        <v>6.3</v>
      </c>
      <c r="D47" s="1037">
        <v>4</v>
      </c>
      <c r="E47" s="1300">
        <v>8600</v>
      </c>
      <c r="F47" s="1300">
        <v>1400</v>
      </c>
      <c r="G47" s="1305">
        <v>6000</v>
      </c>
      <c r="H47" s="1293">
        <v>1000</v>
      </c>
      <c r="I47" s="1294">
        <f t="shared" si="6"/>
        <v>7000</v>
      </c>
      <c r="J47" s="1023"/>
      <c r="K47" s="1024"/>
      <c r="L47" s="1025">
        <f t="shared" si="3"/>
        <v>0</v>
      </c>
      <c r="M47" s="1026"/>
      <c r="N47" s="1024"/>
      <c r="O47" s="1027">
        <f t="shared" si="4"/>
        <v>0</v>
      </c>
      <c r="P47" s="1023"/>
      <c r="Q47" s="1024"/>
      <c r="R47" s="1025">
        <f t="shared" si="0"/>
        <v>0</v>
      </c>
      <c r="S47" s="1026"/>
      <c r="T47" s="1024"/>
      <c r="U47" s="1027">
        <f t="shared" si="1"/>
        <v>0</v>
      </c>
      <c r="V47" s="1023"/>
      <c r="W47" s="1024"/>
      <c r="X47" s="1025">
        <f t="shared" si="2"/>
        <v>0</v>
      </c>
    </row>
    <row r="48" spans="1:24" s="23" customFormat="1" ht="12" customHeight="1">
      <c r="A48" s="1019">
        <v>44</v>
      </c>
      <c r="B48" s="1028" t="s">
        <v>744</v>
      </c>
      <c r="C48" s="1021">
        <v>20</v>
      </c>
      <c r="D48" s="1037"/>
      <c r="E48" s="1292">
        <v>16000</v>
      </c>
      <c r="F48" s="1292">
        <v>2000</v>
      </c>
      <c r="G48" s="1305">
        <v>10000</v>
      </c>
      <c r="H48" s="1293">
        <v>2000</v>
      </c>
      <c r="I48" s="1294">
        <f t="shared" si="6"/>
        <v>12000</v>
      </c>
      <c r="J48" s="1023"/>
      <c r="K48" s="1024"/>
      <c r="L48" s="1025">
        <f t="shared" si="3"/>
        <v>0</v>
      </c>
      <c r="M48" s="1026"/>
      <c r="N48" s="1024"/>
      <c r="O48" s="1027">
        <f t="shared" si="4"/>
        <v>0</v>
      </c>
      <c r="P48" s="1023"/>
      <c r="Q48" s="1024"/>
      <c r="R48" s="1025">
        <f t="shared" si="0"/>
        <v>0</v>
      </c>
      <c r="S48" s="1026"/>
      <c r="T48" s="1024"/>
      <c r="U48" s="1027">
        <f t="shared" si="1"/>
        <v>0</v>
      </c>
      <c r="V48" s="1023"/>
      <c r="W48" s="1024"/>
      <c r="X48" s="1025">
        <f t="shared" si="2"/>
        <v>0</v>
      </c>
    </row>
    <row r="49" spans="1:24" s="23" customFormat="1" ht="12" customHeight="1">
      <c r="A49" s="1019">
        <v>45</v>
      </c>
      <c r="B49" s="1028" t="s">
        <v>745</v>
      </c>
      <c r="C49" s="1021">
        <v>7</v>
      </c>
      <c r="D49" s="1038">
        <v>2</v>
      </c>
      <c r="E49" s="1292">
        <v>9700</v>
      </c>
      <c r="F49" s="1292">
        <v>4900</v>
      </c>
      <c r="G49" s="1307">
        <v>5000</v>
      </c>
      <c r="H49" s="1293">
        <v>2000</v>
      </c>
      <c r="I49" s="1294">
        <f t="shared" si="6"/>
        <v>7000</v>
      </c>
      <c r="J49" s="1023"/>
      <c r="K49" s="1024"/>
      <c r="L49" s="1025">
        <f t="shared" si="3"/>
        <v>0</v>
      </c>
      <c r="M49" s="1026"/>
      <c r="N49" s="1024"/>
      <c r="O49" s="1027">
        <f t="shared" si="4"/>
        <v>0</v>
      </c>
      <c r="P49" s="1023"/>
      <c r="Q49" s="1024"/>
      <c r="R49" s="1025">
        <f t="shared" si="0"/>
        <v>0</v>
      </c>
      <c r="S49" s="1026"/>
      <c r="T49" s="1024"/>
      <c r="U49" s="1027">
        <f t="shared" si="1"/>
        <v>0</v>
      </c>
      <c r="V49" s="1023"/>
      <c r="W49" s="1024"/>
      <c r="X49" s="1025">
        <f t="shared" si="2"/>
        <v>0</v>
      </c>
    </row>
    <row r="50" spans="1:24" s="23" customFormat="1" ht="12" customHeight="1">
      <c r="A50" s="1019">
        <v>46</v>
      </c>
      <c r="B50" s="1028" t="s">
        <v>84</v>
      </c>
      <c r="C50" s="1021">
        <v>5.3</v>
      </c>
      <c r="D50" s="1037"/>
      <c r="E50" s="1292">
        <v>14500</v>
      </c>
      <c r="F50" s="1292">
        <v>0</v>
      </c>
      <c r="G50" s="1305">
        <v>5000</v>
      </c>
      <c r="H50" s="1293">
        <v>0</v>
      </c>
      <c r="I50" s="1294">
        <f t="shared" si="6"/>
        <v>5000</v>
      </c>
      <c r="J50" s="1023"/>
      <c r="K50" s="1024"/>
      <c r="L50" s="1025">
        <f t="shared" si="3"/>
        <v>0</v>
      </c>
      <c r="M50" s="1026"/>
      <c r="N50" s="1024"/>
      <c r="O50" s="1027">
        <f t="shared" si="4"/>
        <v>0</v>
      </c>
      <c r="P50" s="1023"/>
      <c r="Q50" s="1024"/>
      <c r="R50" s="1025">
        <f t="shared" si="0"/>
        <v>0</v>
      </c>
      <c r="S50" s="1026"/>
      <c r="T50" s="1024"/>
      <c r="U50" s="1027">
        <f t="shared" si="1"/>
        <v>0</v>
      </c>
      <c r="V50" s="1023"/>
      <c r="W50" s="1024"/>
      <c r="X50" s="1025">
        <f t="shared" si="2"/>
        <v>0</v>
      </c>
    </row>
    <row r="51" spans="1:24" s="23" customFormat="1" ht="12" customHeight="1">
      <c r="A51" s="1308">
        <v>47</v>
      </c>
      <c r="B51" s="1309" t="s">
        <v>1129</v>
      </c>
      <c r="C51" s="1310">
        <v>8</v>
      </c>
      <c r="D51" s="1311">
        <v>5</v>
      </c>
      <c r="E51" s="1312"/>
      <c r="F51" s="1312"/>
      <c r="G51" s="1313">
        <v>14500</v>
      </c>
      <c r="H51" s="1314"/>
      <c r="I51" s="1315">
        <f t="shared" si="6"/>
        <v>14500</v>
      </c>
      <c r="J51" s="1032"/>
      <c r="K51" s="1033"/>
      <c r="L51" s="1034">
        <f t="shared" si="3"/>
        <v>0</v>
      </c>
      <c r="M51" s="1035"/>
      <c r="N51" s="1033"/>
      <c r="O51" s="1036">
        <f t="shared" si="4"/>
        <v>0</v>
      </c>
      <c r="P51" s="1032"/>
      <c r="Q51" s="1033"/>
      <c r="R51" s="1034">
        <f t="shared" si="0"/>
        <v>0</v>
      </c>
      <c r="S51" s="1035"/>
      <c r="T51" s="1033"/>
      <c r="U51" s="1036">
        <f t="shared" si="1"/>
        <v>0</v>
      </c>
      <c r="V51" s="1032"/>
      <c r="W51" s="1033"/>
      <c r="X51" s="1034">
        <f t="shared" si="2"/>
        <v>0</v>
      </c>
    </row>
    <row r="52" spans="1:24" s="23" customFormat="1" ht="12" customHeight="1">
      <c r="A52" s="1019">
        <v>48</v>
      </c>
      <c r="B52" s="1028" t="s">
        <v>746</v>
      </c>
      <c r="C52" s="1316"/>
      <c r="D52" s="1317"/>
      <c r="E52" s="1318">
        <v>8000</v>
      </c>
      <c r="F52" s="1318">
        <v>3600</v>
      </c>
      <c r="G52" s="1305">
        <v>8000</v>
      </c>
      <c r="H52" s="1293">
        <v>3500</v>
      </c>
      <c r="I52" s="1294">
        <f t="shared" si="6"/>
        <v>11500</v>
      </c>
      <c r="J52" s="1023"/>
      <c r="K52" s="1024"/>
      <c r="L52" s="1025">
        <f>SUM(J52:K52)</f>
        <v>0</v>
      </c>
      <c r="M52" s="1026"/>
      <c r="N52" s="1024"/>
      <c r="O52" s="1027">
        <f>SUM(M52:N52)</f>
        <v>0</v>
      </c>
      <c r="P52" s="1023"/>
      <c r="Q52" s="1024"/>
      <c r="R52" s="1025">
        <f t="shared" si="0"/>
        <v>0</v>
      </c>
      <c r="S52" s="1026"/>
      <c r="T52" s="1024"/>
      <c r="U52" s="1027">
        <f t="shared" si="1"/>
        <v>0</v>
      </c>
      <c r="V52" s="1023"/>
      <c r="W52" s="1024"/>
      <c r="X52" s="1025">
        <f t="shared" si="2"/>
        <v>0</v>
      </c>
    </row>
    <row r="53" spans="1:24" s="23" customFormat="1" ht="12" customHeight="1">
      <c r="A53" s="1039">
        <v>49</v>
      </c>
      <c r="B53" s="1030" t="s">
        <v>34</v>
      </c>
      <c r="C53" s="1021"/>
      <c r="D53" s="1037"/>
      <c r="E53" s="1300">
        <v>0</v>
      </c>
      <c r="F53" s="1300">
        <v>0</v>
      </c>
      <c r="G53" s="1305">
        <v>15000</v>
      </c>
      <c r="H53" s="1293">
        <v>0</v>
      </c>
      <c r="I53" s="1294">
        <f>SUM(G53:H53)</f>
        <v>15000</v>
      </c>
      <c r="J53" s="1023"/>
      <c r="K53" s="1024"/>
      <c r="L53" s="1025">
        <f t="shared" si="3"/>
        <v>0</v>
      </c>
      <c r="M53" s="1026"/>
      <c r="N53" s="1024"/>
      <c r="O53" s="1027">
        <f t="shared" si="4"/>
        <v>0</v>
      </c>
      <c r="P53" s="1023"/>
      <c r="Q53" s="1024"/>
      <c r="R53" s="1025">
        <f t="shared" si="0"/>
        <v>0</v>
      </c>
      <c r="S53" s="1026"/>
      <c r="T53" s="1024"/>
      <c r="U53" s="1027">
        <f t="shared" si="1"/>
        <v>0</v>
      </c>
      <c r="V53" s="1023"/>
      <c r="W53" s="1024"/>
      <c r="X53" s="1025">
        <f t="shared" si="2"/>
        <v>0</v>
      </c>
    </row>
    <row r="54" spans="1:24" s="23" customFormat="1" ht="12" customHeight="1">
      <c r="A54" s="1019">
        <v>50</v>
      </c>
      <c r="B54" s="1028" t="s">
        <v>1130</v>
      </c>
      <c r="C54" s="1021">
        <v>4.8</v>
      </c>
      <c r="D54" s="1038">
        <v>1.2</v>
      </c>
      <c r="E54" s="1300">
        <v>0</v>
      </c>
      <c r="F54" s="1300">
        <v>0</v>
      </c>
      <c r="G54" s="1307">
        <v>0</v>
      </c>
      <c r="H54" s="1293"/>
      <c r="I54" s="1294">
        <f aca="true" t="shared" si="7" ref="I54:I69">SUM(G54:H54)</f>
        <v>0</v>
      </c>
      <c r="J54" s="1023"/>
      <c r="K54" s="1024"/>
      <c r="L54" s="1025">
        <f t="shared" si="3"/>
        <v>0</v>
      </c>
      <c r="M54" s="1026"/>
      <c r="N54" s="1024"/>
      <c r="O54" s="1027">
        <f t="shared" si="4"/>
        <v>0</v>
      </c>
      <c r="P54" s="1023"/>
      <c r="Q54" s="1024"/>
      <c r="R54" s="1025">
        <f t="shared" si="0"/>
        <v>0</v>
      </c>
      <c r="S54" s="1026"/>
      <c r="T54" s="1024"/>
      <c r="U54" s="1027">
        <f t="shared" si="1"/>
        <v>0</v>
      </c>
      <c r="V54" s="1023"/>
      <c r="W54" s="1024"/>
      <c r="X54" s="1025">
        <f t="shared" si="2"/>
        <v>0</v>
      </c>
    </row>
    <row r="55" spans="1:24" s="23" customFormat="1" ht="12" customHeight="1">
      <c r="A55" s="1039">
        <v>51</v>
      </c>
      <c r="B55" s="1028" t="s">
        <v>747</v>
      </c>
      <c r="C55" s="1021"/>
      <c r="D55" s="1037"/>
      <c r="E55" s="1300">
        <v>0</v>
      </c>
      <c r="F55" s="1300">
        <v>0</v>
      </c>
      <c r="G55" s="1305">
        <v>0</v>
      </c>
      <c r="H55" s="1293"/>
      <c r="I55" s="1294">
        <f t="shared" si="7"/>
        <v>0</v>
      </c>
      <c r="J55" s="1023"/>
      <c r="K55" s="1024"/>
      <c r="L55" s="1025">
        <f t="shared" si="3"/>
        <v>0</v>
      </c>
      <c r="M55" s="1026"/>
      <c r="N55" s="1024"/>
      <c r="O55" s="1027">
        <f t="shared" si="4"/>
        <v>0</v>
      </c>
      <c r="P55" s="1023"/>
      <c r="Q55" s="1024"/>
      <c r="R55" s="1025">
        <f t="shared" si="0"/>
        <v>0</v>
      </c>
      <c r="S55" s="1026"/>
      <c r="T55" s="1024"/>
      <c r="U55" s="1027">
        <f t="shared" si="1"/>
        <v>0</v>
      </c>
      <c r="V55" s="1023"/>
      <c r="W55" s="1024"/>
      <c r="X55" s="1025">
        <f t="shared" si="2"/>
        <v>0</v>
      </c>
    </row>
    <row r="56" spans="1:24" s="23" customFormat="1" ht="12" customHeight="1">
      <c r="A56" s="1019">
        <v>52</v>
      </c>
      <c r="B56" s="1028" t="s">
        <v>748</v>
      </c>
      <c r="C56" s="1021"/>
      <c r="D56" s="1037"/>
      <c r="E56" s="1295">
        <v>4500</v>
      </c>
      <c r="F56" s="1295">
        <v>1500</v>
      </c>
      <c r="G56" s="1305">
        <v>4500</v>
      </c>
      <c r="H56" s="1293">
        <v>1500</v>
      </c>
      <c r="I56" s="1294">
        <f t="shared" si="7"/>
        <v>6000</v>
      </c>
      <c r="J56" s="1023"/>
      <c r="K56" s="1024"/>
      <c r="L56" s="1025">
        <f t="shared" si="3"/>
        <v>0</v>
      </c>
      <c r="M56" s="1026"/>
      <c r="N56" s="1024"/>
      <c r="O56" s="1027">
        <f t="shared" si="4"/>
        <v>0</v>
      </c>
      <c r="P56" s="1023"/>
      <c r="Q56" s="1024"/>
      <c r="R56" s="1025">
        <f t="shared" si="0"/>
        <v>0</v>
      </c>
      <c r="S56" s="1026"/>
      <c r="T56" s="1024"/>
      <c r="U56" s="1027">
        <f t="shared" si="1"/>
        <v>0</v>
      </c>
      <c r="V56" s="1023"/>
      <c r="W56" s="1024"/>
      <c r="X56" s="1025">
        <f t="shared" si="2"/>
        <v>0</v>
      </c>
    </row>
    <row r="57" spans="1:24" s="23" customFormat="1" ht="12" customHeight="1">
      <c r="A57" s="1308">
        <v>53</v>
      </c>
      <c r="B57" s="1309" t="s">
        <v>85</v>
      </c>
      <c r="C57" s="1310">
        <v>4</v>
      </c>
      <c r="D57" s="1311"/>
      <c r="E57" s="1319"/>
      <c r="F57" s="1319"/>
      <c r="G57" s="1313"/>
      <c r="H57" s="1314"/>
      <c r="I57" s="1315">
        <f t="shared" si="7"/>
        <v>0</v>
      </c>
      <c r="J57" s="1032"/>
      <c r="K57" s="1033"/>
      <c r="L57" s="1034">
        <f t="shared" si="3"/>
        <v>0</v>
      </c>
      <c r="M57" s="1035"/>
      <c r="N57" s="1033"/>
      <c r="O57" s="1036">
        <f t="shared" si="4"/>
        <v>0</v>
      </c>
      <c r="P57" s="1032"/>
      <c r="Q57" s="1033"/>
      <c r="R57" s="1034">
        <f t="shared" si="0"/>
        <v>0</v>
      </c>
      <c r="S57" s="1035"/>
      <c r="T57" s="1033"/>
      <c r="U57" s="1036">
        <f t="shared" si="1"/>
        <v>0</v>
      </c>
      <c r="V57" s="1032"/>
      <c r="W57" s="1033"/>
      <c r="X57" s="1034">
        <f t="shared" si="2"/>
        <v>0</v>
      </c>
    </row>
    <row r="58" spans="1:24" s="23" customFormat="1" ht="12" customHeight="1">
      <c r="A58" s="1019">
        <v>54</v>
      </c>
      <c r="B58" s="1028" t="s">
        <v>749</v>
      </c>
      <c r="C58" s="1021">
        <v>5</v>
      </c>
      <c r="D58" s="1038"/>
      <c r="E58" s="1295">
        <v>0</v>
      </c>
      <c r="F58" s="1295">
        <v>0</v>
      </c>
      <c r="G58" s="1307"/>
      <c r="H58" s="1293"/>
      <c r="I58" s="1294">
        <f t="shared" si="7"/>
        <v>0</v>
      </c>
      <c r="J58" s="1023"/>
      <c r="K58" s="1024"/>
      <c r="L58" s="1025">
        <f t="shared" si="3"/>
        <v>0</v>
      </c>
      <c r="M58" s="1026"/>
      <c r="N58" s="1024"/>
      <c r="O58" s="1027">
        <f t="shared" si="4"/>
        <v>0</v>
      </c>
      <c r="P58" s="1023"/>
      <c r="Q58" s="1024"/>
      <c r="R58" s="1025">
        <f t="shared" si="0"/>
        <v>0</v>
      </c>
      <c r="S58" s="1026"/>
      <c r="T58" s="1024"/>
      <c r="U58" s="1027">
        <f t="shared" si="1"/>
        <v>0</v>
      </c>
      <c r="V58" s="1023"/>
      <c r="W58" s="1024"/>
      <c r="X58" s="1025">
        <f t="shared" si="2"/>
        <v>0</v>
      </c>
    </row>
    <row r="59" spans="1:24" s="23" customFormat="1" ht="12" customHeight="1">
      <c r="A59" s="1039">
        <v>55</v>
      </c>
      <c r="B59" s="1028" t="s">
        <v>750</v>
      </c>
      <c r="C59" s="1021">
        <v>5</v>
      </c>
      <c r="D59" s="1037">
        <v>2</v>
      </c>
      <c r="E59" s="1295">
        <v>6500</v>
      </c>
      <c r="F59" s="1295">
        <v>0</v>
      </c>
      <c r="G59" s="1305">
        <v>6500</v>
      </c>
      <c r="H59" s="1293"/>
      <c r="I59" s="1294">
        <f t="shared" si="7"/>
        <v>6500</v>
      </c>
      <c r="J59" s="1023"/>
      <c r="K59" s="1024"/>
      <c r="L59" s="1025">
        <f t="shared" si="3"/>
        <v>0</v>
      </c>
      <c r="M59" s="1026"/>
      <c r="N59" s="1024"/>
      <c r="O59" s="1027">
        <f t="shared" si="4"/>
        <v>0</v>
      </c>
      <c r="P59" s="1023"/>
      <c r="Q59" s="1024"/>
      <c r="R59" s="1025">
        <f t="shared" si="0"/>
        <v>0</v>
      </c>
      <c r="S59" s="1026"/>
      <c r="T59" s="1024"/>
      <c r="U59" s="1027">
        <f t="shared" si="1"/>
        <v>0</v>
      </c>
      <c r="V59" s="1023"/>
      <c r="W59" s="1024"/>
      <c r="X59" s="1025">
        <f t="shared" si="2"/>
        <v>0</v>
      </c>
    </row>
    <row r="60" spans="1:24" s="23" customFormat="1" ht="12" customHeight="1">
      <c r="A60" s="1019">
        <v>56</v>
      </c>
      <c r="B60" s="1028" t="s">
        <v>751</v>
      </c>
      <c r="C60" s="1021">
        <v>0.6</v>
      </c>
      <c r="D60" s="1037"/>
      <c r="E60" s="1302">
        <v>4000</v>
      </c>
      <c r="F60" s="1302">
        <v>0</v>
      </c>
      <c r="G60" s="1305">
        <v>4000</v>
      </c>
      <c r="H60" s="1293"/>
      <c r="I60" s="1294">
        <f t="shared" si="7"/>
        <v>4000</v>
      </c>
      <c r="J60" s="1023"/>
      <c r="K60" s="1024"/>
      <c r="L60" s="1025">
        <f t="shared" si="3"/>
        <v>0</v>
      </c>
      <c r="M60" s="1026"/>
      <c r="N60" s="1024"/>
      <c r="O60" s="1027">
        <f t="shared" si="4"/>
        <v>0</v>
      </c>
      <c r="P60" s="1023"/>
      <c r="Q60" s="1024"/>
      <c r="R60" s="1025">
        <f t="shared" si="0"/>
        <v>0</v>
      </c>
      <c r="S60" s="1026"/>
      <c r="T60" s="1024"/>
      <c r="U60" s="1027">
        <f t="shared" si="1"/>
        <v>0</v>
      </c>
      <c r="V60" s="1023"/>
      <c r="W60" s="1024"/>
      <c r="X60" s="1025">
        <f t="shared" si="2"/>
        <v>0</v>
      </c>
    </row>
    <row r="61" spans="1:24" s="23" customFormat="1" ht="12" customHeight="1">
      <c r="A61" s="1039">
        <v>57</v>
      </c>
      <c r="B61" s="1028" t="s">
        <v>752</v>
      </c>
      <c r="C61" s="1021">
        <v>1.6</v>
      </c>
      <c r="D61" s="1037"/>
      <c r="E61" s="1300">
        <v>0</v>
      </c>
      <c r="F61" s="1300">
        <v>0</v>
      </c>
      <c r="G61" s="1305">
        <v>0</v>
      </c>
      <c r="H61" s="1293"/>
      <c r="I61" s="1294">
        <f t="shared" si="7"/>
        <v>0</v>
      </c>
      <c r="J61" s="1023"/>
      <c r="K61" s="1024"/>
      <c r="L61" s="1025">
        <f t="shared" si="3"/>
        <v>0</v>
      </c>
      <c r="M61" s="1026"/>
      <c r="N61" s="1024"/>
      <c r="O61" s="1027">
        <f t="shared" si="4"/>
        <v>0</v>
      </c>
      <c r="P61" s="1023"/>
      <c r="Q61" s="1024"/>
      <c r="R61" s="1025">
        <f t="shared" si="0"/>
        <v>0</v>
      </c>
      <c r="S61" s="1026"/>
      <c r="T61" s="1024"/>
      <c r="U61" s="1027">
        <f t="shared" si="1"/>
        <v>0</v>
      </c>
      <c r="V61" s="1023"/>
      <c r="W61" s="1024"/>
      <c r="X61" s="1025">
        <f t="shared" si="2"/>
        <v>0</v>
      </c>
    </row>
    <row r="62" spans="1:24" s="23" customFormat="1" ht="12" customHeight="1">
      <c r="A62" s="1019">
        <v>58</v>
      </c>
      <c r="B62" s="1028" t="s">
        <v>753</v>
      </c>
      <c r="C62" s="1021">
        <v>5</v>
      </c>
      <c r="D62" s="1038"/>
      <c r="E62" s="1300">
        <v>12000</v>
      </c>
      <c r="F62" s="1300">
        <v>0</v>
      </c>
      <c r="G62" s="1307">
        <v>10000</v>
      </c>
      <c r="H62" s="1293"/>
      <c r="I62" s="1294">
        <f t="shared" si="7"/>
        <v>10000</v>
      </c>
      <c r="J62" s="1023"/>
      <c r="K62" s="1024"/>
      <c r="L62" s="1025">
        <f t="shared" si="3"/>
        <v>0</v>
      </c>
      <c r="M62" s="1026"/>
      <c r="N62" s="1024"/>
      <c r="O62" s="1027">
        <f t="shared" si="4"/>
        <v>0</v>
      </c>
      <c r="P62" s="1023"/>
      <c r="Q62" s="1024"/>
      <c r="R62" s="1025">
        <f t="shared" si="0"/>
        <v>0</v>
      </c>
      <c r="S62" s="1026"/>
      <c r="T62" s="1024"/>
      <c r="U62" s="1027">
        <f t="shared" si="1"/>
        <v>0</v>
      </c>
      <c r="V62" s="1023"/>
      <c r="W62" s="1024"/>
      <c r="X62" s="1025">
        <f t="shared" si="2"/>
        <v>0</v>
      </c>
    </row>
    <row r="63" spans="1:24" s="23" customFormat="1" ht="12" customHeight="1">
      <c r="A63" s="1039">
        <v>59</v>
      </c>
      <c r="B63" s="1028" t="s">
        <v>86</v>
      </c>
      <c r="C63" s="1021">
        <v>12</v>
      </c>
      <c r="D63" s="1037"/>
      <c r="E63" s="1295">
        <v>10000</v>
      </c>
      <c r="F63" s="1295">
        <v>0</v>
      </c>
      <c r="G63" s="1305">
        <v>0</v>
      </c>
      <c r="H63" s="1293"/>
      <c r="I63" s="1294">
        <f t="shared" si="7"/>
        <v>0</v>
      </c>
      <c r="J63" s="1023"/>
      <c r="K63" s="1024"/>
      <c r="L63" s="1025">
        <f t="shared" si="3"/>
        <v>0</v>
      </c>
      <c r="M63" s="1026"/>
      <c r="N63" s="1024"/>
      <c r="O63" s="1027">
        <f t="shared" si="4"/>
        <v>0</v>
      </c>
      <c r="P63" s="1023"/>
      <c r="Q63" s="1024"/>
      <c r="R63" s="1025">
        <f t="shared" si="0"/>
        <v>0</v>
      </c>
      <c r="S63" s="1026"/>
      <c r="T63" s="1024"/>
      <c r="U63" s="1027">
        <f t="shared" si="1"/>
        <v>0</v>
      </c>
      <c r="V63" s="1023"/>
      <c r="W63" s="1024"/>
      <c r="X63" s="1025">
        <f t="shared" si="2"/>
        <v>0</v>
      </c>
    </row>
    <row r="64" spans="1:24" s="23" customFormat="1" ht="12" customHeight="1">
      <c r="A64" s="1019">
        <v>60</v>
      </c>
      <c r="B64" s="1028" t="s">
        <v>754</v>
      </c>
      <c r="C64" s="1021"/>
      <c r="D64" s="1037"/>
      <c r="E64" s="1292">
        <v>26000</v>
      </c>
      <c r="F64" s="1292">
        <v>13000</v>
      </c>
      <c r="G64" s="1305">
        <v>15000</v>
      </c>
      <c r="H64" s="1293">
        <v>10000</v>
      </c>
      <c r="I64" s="1294">
        <f t="shared" si="7"/>
        <v>25000</v>
      </c>
      <c r="J64" s="1023"/>
      <c r="K64" s="1024"/>
      <c r="L64" s="1025">
        <f t="shared" si="3"/>
        <v>0</v>
      </c>
      <c r="M64" s="1026"/>
      <c r="N64" s="1024"/>
      <c r="O64" s="1027">
        <f t="shared" si="4"/>
        <v>0</v>
      </c>
      <c r="P64" s="1023"/>
      <c r="Q64" s="1024"/>
      <c r="R64" s="1025">
        <f t="shared" si="0"/>
        <v>0</v>
      </c>
      <c r="S64" s="1026"/>
      <c r="T64" s="1024"/>
      <c r="U64" s="1027">
        <f t="shared" si="1"/>
        <v>0</v>
      </c>
      <c r="V64" s="1023"/>
      <c r="W64" s="1024"/>
      <c r="X64" s="1025">
        <f t="shared" si="2"/>
        <v>0</v>
      </c>
    </row>
    <row r="65" spans="1:24" s="23" customFormat="1" ht="12" customHeight="1">
      <c r="A65" s="1039">
        <v>61</v>
      </c>
      <c r="B65" s="1028" t="s">
        <v>755</v>
      </c>
      <c r="C65" s="1021">
        <v>10</v>
      </c>
      <c r="D65" s="1037">
        <v>10</v>
      </c>
      <c r="E65" s="1295">
        <v>5550</v>
      </c>
      <c r="F65" s="1295">
        <v>0</v>
      </c>
      <c r="G65" s="1305">
        <v>5000</v>
      </c>
      <c r="H65" s="1293"/>
      <c r="I65" s="1294">
        <f t="shared" si="7"/>
        <v>5000</v>
      </c>
      <c r="J65" s="1023"/>
      <c r="K65" s="1024"/>
      <c r="L65" s="1025">
        <f t="shared" si="3"/>
        <v>0</v>
      </c>
      <c r="M65" s="1026"/>
      <c r="N65" s="1024"/>
      <c r="O65" s="1027">
        <f t="shared" si="4"/>
        <v>0</v>
      </c>
      <c r="P65" s="1023"/>
      <c r="Q65" s="1024"/>
      <c r="R65" s="1025">
        <f t="shared" si="0"/>
        <v>0</v>
      </c>
      <c r="S65" s="1026"/>
      <c r="T65" s="1024"/>
      <c r="U65" s="1027">
        <f t="shared" si="1"/>
        <v>0</v>
      </c>
      <c r="V65" s="1023"/>
      <c r="W65" s="1024"/>
      <c r="X65" s="1025">
        <f t="shared" si="2"/>
        <v>0</v>
      </c>
    </row>
    <row r="66" spans="1:24" s="23" customFormat="1" ht="12" customHeight="1">
      <c r="A66" s="1019">
        <v>62</v>
      </c>
      <c r="B66" s="1028" t="s">
        <v>756</v>
      </c>
      <c r="C66" s="1021"/>
      <c r="D66" s="1037"/>
      <c r="E66" s="1300">
        <v>0</v>
      </c>
      <c r="F66" s="1300">
        <v>0</v>
      </c>
      <c r="G66" s="1305">
        <v>0</v>
      </c>
      <c r="H66" s="1293"/>
      <c r="I66" s="1294">
        <f t="shared" si="7"/>
        <v>0</v>
      </c>
      <c r="J66" s="1023"/>
      <c r="K66" s="1024"/>
      <c r="L66" s="1025">
        <f>SUM(J66:K66)</f>
        <v>0</v>
      </c>
      <c r="M66" s="1026"/>
      <c r="N66" s="1024"/>
      <c r="O66" s="1027">
        <f>SUM(M66:N66)</f>
        <v>0</v>
      </c>
      <c r="P66" s="1023"/>
      <c r="Q66" s="1024"/>
      <c r="R66" s="1025">
        <f t="shared" si="0"/>
        <v>0</v>
      </c>
      <c r="S66" s="1026"/>
      <c r="T66" s="1024"/>
      <c r="U66" s="1027">
        <f t="shared" si="1"/>
        <v>0</v>
      </c>
      <c r="V66" s="1023"/>
      <c r="W66" s="1024"/>
      <c r="X66" s="1025">
        <f t="shared" si="2"/>
        <v>0</v>
      </c>
    </row>
    <row r="67" spans="1:24" s="23" customFormat="1" ht="12" customHeight="1">
      <c r="A67" s="1039">
        <v>63</v>
      </c>
      <c r="B67" s="1028" t="s">
        <v>1131</v>
      </c>
      <c r="C67" s="1040"/>
      <c r="D67" s="1041"/>
      <c r="E67" s="594">
        <v>25000</v>
      </c>
      <c r="F67" s="594">
        <v>0</v>
      </c>
      <c r="G67" s="1305">
        <v>25000</v>
      </c>
      <c r="H67" s="1293"/>
      <c r="I67" s="1294">
        <f t="shared" si="7"/>
        <v>25000</v>
      </c>
      <c r="J67" s="1023"/>
      <c r="K67" s="1024"/>
      <c r="L67" s="1025">
        <f>SUM(J67:K67)</f>
        <v>0</v>
      </c>
      <c r="M67" s="1026"/>
      <c r="N67" s="1024"/>
      <c r="O67" s="1027">
        <f>SUM(M67:N67)</f>
        <v>0</v>
      </c>
      <c r="P67" s="1023"/>
      <c r="Q67" s="1024"/>
      <c r="R67" s="1025">
        <f t="shared" si="0"/>
        <v>0</v>
      </c>
      <c r="S67" s="1026"/>
      <c r="T67" s="1024"/>
      <c r="U67" s="1027">
        <f t="shared" si="1"/>
        <v>0</v>
      </c>
      <c r="V67" s="1023"/>
      <c r="W67" s="1024"/>
      <c r="X67" s="1025">
        <f t="shared" si="2"/>
        <v>0</v>
      </c>
    </row>
    <row r="68" spans="1:24" s="23" customFormat="1" ht="12" customHeight="1">
      <c r="A68" s="1019">
        <v>64</v>
      </c>
      <c r="B68" s="1028" t="s">
        <v>757</v>
      </c>
      <c r="C68" s="1040"/>
      <c r="D68" s="1042"/>
      <c r="E68" s="1300">
        <v>0</v>
      </c>
      <c r="F68" s="1300">
        <v>0</v>
      </c>
      <c r="G68" s="1307">
        <v>0</v>
      </c>
      <c r="H68" s="1293"/>
      <c r="I68" s="1294">
        <f t="shared" si="7"/>
        <v>0</v>
      </c>
      <c r="J68" s="1023"/>
      <c r="K68" s="1024"/>
      <c r="L68" s="1025">
        <f aca="true" t="shared" si="8" ref="L68:L88">SUM(J68:K68)</f>
        <v>0</v>
      </c>
      <c r="M68" s="1026"/>
      <c r="N68" s="1024"/>
      <c r="O68" s="1027">
        <f aca="true" t="shared" si="9" ref="O68:O88">SUM(M68:N68)</f>
        <v>0</v>
      </c>
      <c r="P68" s="1023"/>
      <c r="Q68" s="1024"/>
      <c r="R68" s="1025">
        <f aca="true" t="shared" si="10" ref="R68:R90">SUM(P68:Q68)</f>
        <v>0</v>
      </c>
      <c r="S68" s="1026"/>
      <c r="T68" s="1024"/>
      <c r="U68" s="1027">
        <f aca="true" t="shared" si="11" ref="U68:U90">SUM(S68:T68)</f>
        <v>0</v>
      </c>
      <c r="V68" s="1023"/>
      <c r="W68" s="1024"/>
      <c r="X68" s="1025">
        <f aca="true" t="shared" si="12" ref="X68:X90">SUM(V68:W68)</f>
        <v>0</v>
      </c>
    </row>
    <row r="69" spans="1:24" s="23" customFormat="1" ht="12" customHeight="1">
      <c r="A69" s="1308">
        <v>65</v>
      </c>
      <c r="B69" s="1309" t="s">
        <v>479</v>
      </c>
      <c r="C69" s="1310">
        <v>3.4</v>
      </c>
      <c r="D69" s="1311">
        <v>1.4</v>
      </c>
      <c r="E69" s="1319"/>
      <c r="F69" s="1319"/>
      <c r="G69" s="1313"/>
      <c r="H69" s="1314"/>
      <c r="I69" s="1315">
        <f t="shared" si="7"/>
        <v>0</v>
      </c>
      <c r="J69" s="1032"/>
      <c r="K69" s="1033"/>
      <c r="L69" s="1034">
        <f t="shared" si="8"/>
        <v>0</v>
      </c>
      <c r="M69" s="1035"/>
      <c r="N69" s="1033"/>
      <c r="O69" s="1036">
        <f t="shared" si="9"/>
        <v>0</v>
      </c>
      <c r="P69" s="1032"/>
      <c r="Q69" s="1033"/>
      <c r="R69" s="1034">
        <f t="shared" si="10"/>
        <v>0</v>
      </c>
      <c r="S69" s="1035"/>
      <c r="T69" s="1033"/>
      <c r="U69" s="1036">
        <f t="shared" si="11"/>
        <v>0</v>
      </c>
      <c r="V69" s="1032"/>
      <c r="W69" s="1033"/>
      <c r="X69" s="1034">
        <f t="shared" si="12"/>
        <v>0</v>
      </c>
    </row>
    <row r="70" spans="1:24" s="23" customFormat="1" ht="12" customHeight="1">
      <c r="A70" s="1019">
        <v>66</v>
      </c>
      <c r="B70" s="1028" t="s">
        <v>609</v>
      </c>
      <c r="C70" s="1316">
        <v>4</v>
      </c>
      <c r="D70" s="1320">
        <v>1</v>
      </c>
      <c r="E70" s="1300">
        <v>13400</v>
      </c>
      <c r="F70" s="1300">
        <v>0</v>
      </c>
      <c r="G70" s="1307">
        <v>10000</v>
      </c>
      <c r="H70" s="1293"/>
      <c r="I70" s="1294"/>
      <c r="J70" s="1023"/>
      <c r="K70" s="1024"/>
      <c r="L70" s="1025">
        <f t="shared" si="8"/>
        <v>0</v>
      </c>
      <c r="M70" s="1026"/>
      <c r="N70" s="1024"/>
      <c r="O70" s="1027">
        <f t="shared" si="9"/>
        <v>0</v>
      </c>
      <c r="P70" s="1023"/>
      <c r="Q70" s="1024"/>
      <c r="R70" s="1025">
        <f t="shared" si="10"/>
        <v>0</v>
      </c>
      <c r="S70" s="1026"/>
      <c r="T70" s="1024"/>
      <c r="U70" s="1027">
        <f t="shared" si="11"/>
        <v>0</v>
      </c>
      <c r="V70" s="1023"/>
      <c r="W70" s="1024"/>
      <c r="X70" s="1025">
        <f t="shared" si="12"/>
        <v>0</v>
      </c>
    </row>
    <row r="71" spans="1:24" s="23" customFormat="1" ht="12" customHeight="1">
      <c r="A71" s="1019">
        <v>67</v>
      </c>
      <c r="B71" s="1028" t="s">
        <v>758</v>
      </c>
      <c r="C71" s="1316">
        <v>7</v>
      </c>
      <c r="D71" s="1317">
        <v>5</v>
      </c>
      <c r="E71" s="1300">
        <v>4200</v>
      </c>
      <c r="F71" s="1300">
        <v>0</v>
      </c>
      <c r="G71" s="1305">
        <v>4000</v>
      </c>
      <c r="H71" s="1293"/>
      <c r="I71" s="1294"/>
      <c r="J71" s="1023"/>
      <c r="K71" s="1024"/>
      <c r="L71" s="1025">
        <f>SUM(J71:K71)</f>
        <v>0</v>
      </c>
      <c r="M71" s="1026"/>
      <c r="N71" s="1024"/>
      <c r="O71" s="1027">
        <f>SUM(M71:N71)</f>
        <v>0</v>
      </c>
      <c r="P71" s="1023"/>
      <c r="Q71" s="1024"/>
      <c r="R71" s="1025">
        <f t="shared" si="10"/>
        <v>0</v>
      </c>
      <c r="S71" s="1026"/>
      <c r="T71" s="1024"/>
      <c r="U71" s="1027">
        <f t="shared" si="11"/>
        <v>0</v>
      </c>
      <c r="V71" s="1023"/>
      <c r="W71" s="1024"/>
      <c r="X71" s="1025">
        <f t="shared" si="12"/>
        <v>0</v>
      </c>
    </row>
    <row r="72" spans="1:24" s="23" customFormat="1" ht="12" customHeight="1">
      <c r="A72" s="1019">
        <v>68</v>
      </c>
      <c r="B72" s="1028" t="s">
        <v>661</v>
      </c>
      <c r="C72" s="1021">
        <v>11.7</v>
      </c>
      <c r="D72" s="1037">
        <v>13</v>
      </c>
      <c r="E72" s="1302">
        <v>6000</v>
      </c>
      <c r="F72" s="1302">
        <v>4500</v>
      </c>
      <c r="G72" s="1305">
        <v>6000</v>
      </c>
      <c r="H72" s="1293">
        <v>4500</v>
      </c>
      <c r="I72" s="1294">
        <f aca="true" t="shared" si="13" ref="I72:I77">SUM(G72:H72)</f>
        <v>10500</v>
      </c>
      <c r="J72" s="1023"/>
      <c r="K72" s="1024"/>
      <c r="L72" s="1025">
        <f t="shared" si="8"/>
        <v>0</v>
      </c>
      <c r="M72" s="1026"/>
      <c r="N72" s="1024"/>
      <c r="O72" s="1027">
        <f t="shared" si="9"/>
        <v>0</v>
      </c>
      <c r="P72" s="1023"/>
      <c r="Q72" s="1024"/>
      <c r="R72" s="1025">
        <f t="shared" si="10"/>
        <v>0</v>
      </c>
      <c r="S72" s="1026"/>
      <c r="T72" s="1024"/>
      <c r="U72" s="1027">
        <f t="shared" si="11"/>
        <v>0</v>
      </c>
      <c r="V72" s="1023"/>
      <c r="W72" s="1024"/>
      <c r="X72" s="1025">
        <f t="shared" si="12"/>
        <v>0</v>
      </c>
    </row>
    <row r="73" spans="1:24" s="23" customFormat="1" ht="12" customHeight="1">
      <c r="A73" s="1019">
        <v>69</v>
      </c>
      <c r="B73" s="1028" t="s">
        <v>759</v>
      </c>
      <c r="C73" s="1040"/>
      <c r="D73" s="1041"/>
      <c r="E73" s="1295">
        <v>17800</v>
      </c>
      <c r="F73" s="1295">
        <v>37800</v>
      </c>
      <c r="G73" s="1305">
        <v>10000</v>
      </c>
      <c r="H73" s="1293">
        <v>2000</v>
      </c>
      <c r="I73" s="1294">
        <f t="shared" si="13"/>
        <v>12000</v>
      </c>
      <c r="J73" s="1023"/>
      <c r="K73" s="1024"/>
      <c r="L73" s="1025">
        <f t="shared" si="8"/>
        <v>0</v>
      </c>
      <c r="M73" s="1026"/>
      <c r="N73" s="1024"/>
      <c r="O73" s="1027">
        <f t="shared" si="9"/>
        <v>0</v>
      </c>
      <c r="P73" s="1023"/>
      <c r="Q73" s="1024"/>
      <c r="R73" s="1025">
        <f t="shared" si="10"/>
        <v>0</v>
      </c>
      <c r="S73" s="1026"/>
      <c r="T73" s="1024"/>
      <c r="U73" s="1027">
        <f t="shared" si="11"/>
        <v>0</v>
      </c>
      <c r="V73" s="1023"/>
      <c r="W73" s="1024"/>
      <c r="X73" s="1025">
        <f t="shared" si="12"/>
        <v>0</v>
      </c>
    </row>
    <row r="74" spans="1:24" s="23" customFormat="1" ht="12" customHeight="1">
      <c r="A74" s="1308">
        <v>70</v>
      </c>
      <c r="B74" s="1309" t="s">
        <v>760</v>
      </c>
      <c r="C74" s="1310">
        <v>2</v>
      </c>
      <c r="D74" s="1311"/>
      <c r="E74" s="1319"/>
      <c r="F74" s="1319"/>
      <c r="G74" s="1313"/>
      <c r="H74" s="1314"/>
      <c r="I74" s="1315">
        <f t="shared" si="13"/>
        <v>0</v>
      </c>
      <c r="J74" s="1032"/>
      <c r="K74" s="1033"/>
      <c r="L74" s="1034">
        <f>SUM(J74:K74)</f>
        <v>0</v>
      </c>
      <c r="M74" s="1035"/>
      <c r="N74" s="1033"/>
      <c r="O74" s="1036">
        <f>SUM(M74:N74)</f>
        <v>0</v>
      </c>
      <c r="P74" s="1032"/>
      <c r="Q74" s="1033"/>
      <c r="R74" s="1034">
        <f t="shared" si="10"/>
        <v>0</v>
      </c>
      <c r="S74" s="1035"/>
      <c r="T74" s="1033"/>
      <c r="U74" s="1036">
        <f t="shared" si="11"/>
        <v>0</v>
      </c>
      <c r="V74" s="1032"/>
      <c r="W74" s="1033"/>
      <c r="X74" s="1034">
        <f t="shared" si="12"/>
        <v>0</v>
      </c>
    </row>
    <row r="75" spans="1:24" s="23" customFormat="1" ht="12" customHeight="1">
      <c r="A75" s="1019">
        <v>71</v>
      </c>
      <c r="B75" s="1028" t="s">
        <v>761</v>
      </c>
      <c r="C75" s="1021">
        <v>11.6</v>
      </c>
      <c r="D75" s="1038"/>
      <c r="E75" s="1295">
        <v>1600</v>
      </c>
      <c r="F75" s="1295">
        <v>0</v>
      </c>
      <c r="G75" s="1307">
        <v>1500</v>
      </c>
      <c r="H75" s="1293"/>
      <c r="I75" s="1294">
        <f t="shared" si="13"/>
        <v>1500</v>
      </c>
      <c r="J75" s="1023"/>
      <c r="K75" s="1024"/>
      <c r="L75" s="1025">
        <f t="shared" si="8"/>
        <v>0</v>
      </c>
      <c r="M75" s="1026"/>
      <c r="N75" s="1024"/>
      <c r="O75" s="1027">
        <f t="shared" si="9"/>
        <v>0</v>
      </c>
      <c r="P75" s="1023"/>
      <c r="Q75" s="1024"/>
      <c r="R75" s="1025">
        <f t="shared" si="10"/>
        <v>0</v>
      </c>
      <c r="S75" s="1026"/>
      <c r="T75" s="1024"/>
      <c r="U75" s="1027">
        <f t="shared" si="11"/>
        <v>0</v>
      </c>
      <c r="V75" s="1023"/>
      <c r="W75" s="1024"/>
      <c r="X75" s="1025">
        <f t="shared" si="12"/>
        <v>0</v>
      </c>
    </row>
    <row r="76" spans="1:24" s="23" customFormat="1" ht="12" customHeight="1">
      <c r="A76" s="1019">
        <v>72</v>
      </c>
      <c r="B76" s="1028" t="s">
        <v>87</v>
      </c>
      <c r="C76" s="1316">
        <v>15</v>
      </c>
      <c r="D76" s="1320"/>
      <c r="E76" s="1295">
        <v>14700</v>
      </c>
      <c r="F76" s="1295">
        <v>6700</v>
      </c>
      <c r="G76" s="1307">
        <v>10000</v>
      </c>
      <c r="H76" s="1293">
        <v>3000</v>
      </c>
      <c r="I76" s="1294">
        <f t="shared" si="13"/>
        <v>13000</v>
      </c>
      <c r="J76" s="1023"/>
      <c r="K76" s="1024"/>
      <c r="L76" s="1025">
        <f t="shared" si="8"/>
        <v>0</v>
      </c>
      <c r="M76" s="1026"/>
      <c r="N76" s="1024"/>
      <c r="O76" s="1027">
        <f t="shared" si="9"/>
        <v>0</v>
      </c>
      <c r="P76" s="1023"/>
      <c r="Q76" s="1024"/>
      <c r="R76" s="1025">
        <f t="shared" si="10"/>
        <v>0</v>
      </c>
      <c r="S76" s="1026"/>
      <c r="T76" s="1024"/>
      <c r="U76" s="1027">
        <f t="shared" si="11"/>
        <v>0</v>
      </c>
      <c r="V76" s="1023"/>
      <c r="W76" s="1024"/>
      <c r="X76" s="1025">
        <f t="shared" si="12"/>
        <v>0</v>
      </c>
    </row>
    <row r="77" spans="1:24" s="23" customFormat="1" ht="12" customHeight="1">
      <c r="A77" s="1321">
        <v>73</v>
      </c>
      <c r="B77" s="1322" t="s">
        <v>1014</v>
      </c>
      <c r="C77" s="1323">
        <v>4.5</v>
      </c>
      <c r="D77" s="1324"/>
      <c r="E77" s="1319"/>
      <c r="F77" s="1319"/>
      <c r="G77" s="1325"/>
      <c r="H77" s="1326"/>
      <c r="I77" s="1327">
        <f t="shared" si="13"/>
        <v>0</v>
      </c>
      <c r="J77" s="1032"/>
      <c r="K77" s="1033"/>
      <c r="L77" s="1034">
        <f>SUM(J77:K77)</f>
        <v>0</v>
      </c>
      <c r="M77" s="1035"/>
      <c r="N77" s="1033"/>
      <c r="O77" s="1036">
        <f>SUM(M77:N77)</f>
        <v>0</v>
      </c>
      <c r="P77" s="1032"/>
      <c r="Q77" s="1033"/>
      <c r="R77" s="1034">
        <f>SUM(P77:Q77)</f>
        <v>0</v>
      </c>
      <c r="S77" s="1035"/>
      <c r="T77" s="1033"/>
      <c r="U77" s="1036">
        <f>SUM(S77:T77)</f>
        <v>0</v>
      </c>
      <c r="V77" s="1032"/>
      <c r="W77" s="1033"/>
      <c r="X77" s="1034">
        <f>SUM(V77:W77)</f>
        <v>0</v>
      </c>
    </row>
    <row r="78" spans="1:24" s="23" customFormat="1" ht="12" customHeight="1">
      <c r="A78" s="1019">
        <v>74</v>
      </c>
      <c r="B78" s="1028" t="s">
        <v>762</v>
      </c>
      <c r="C78" s="1040"/>
      <c r="D78" s="1042"/>
      <c r="E78" s="1300">
        <v>0</v>
      </c>
      <c r="F78" s="1300">
        <v>0</v>
      </c>
      <c r="G78" s="1307">
        <v>0</v>
      </c>
      <c r="H78" s="1293">
        <v>0</v>
      </c>
      <c r="I78" s="1294">
        <f aca="true" t="shared" si="14" ref="I78:I83">SUM(G78:H78)</f>
        <v>0</v>
      </c>
      <c r="J78" s="1023"/>
      <c r="K78" s="1024"/>
      <c r="L78" s="1025">
        <f t="shared" si="8"/>
        <v>0</v>
      </c>
      <c r="M78" s="1026"/>
      <c r="N78" s="1024"/>
      <c r="O78" s="1027">
        <f t="shared" si="9"/>
        <v>0</v>
      </c>
      <c r="P78" s="1023"/>
      <c r="Q78" s="1024"/>
      <c r="R78" s="1025">
        <f t="shared" si="10"/>
        <v>0</v>
      </c>
      <c r="S78" s="1026"/>
      <c r="T78" s="1024"/>
      <c r="U78" s="1027">
        <f t="shared" si="11"/>
        <v>0</v>
      </c>
      <c r="V78" s="1023"/>
      <c r="W78" s="1024"/>
      <c r="X78" s="1025">
        <f t="shared" si="12"/>
        <v>0</v>
      </c>
    </row>
    <row r="79" spans="1:24" s="23" customFormat="1" ht="12" customHeight="1">
      <c r="A79" s="1019">
        <v>75</v>
      </c>
      <c r="B79" s="1028" t="s">
        <v>638</v>
      </c>
      <c r="C79" s="1040"/>
      <c r="D79" s="1042"/>
      <c r="E79" s="1300">
        <v>0</v>
      </c>
      <c r="F79" s="1300">
        <v>0</v>
      </c>
      <c r="G79" s="1307">
        <v>0</v>
      </c>
      <c r="H79" s="1293"/>
      <c r="I79" s="1294">
        <f t="shared" si="14"/>
        <v>0</v>
      </c>
      <c r="J79" s="1023"/>
      <c r="K79" s="1024"/>
      <c r="L79" s="1025">
        <f>SUM(J79:K79)</f>
        <v>0</v>
      </c>
      <c r="M79" s="1026"/>
      <c r="N79" s="1024"/>
      <c r="O79" s="1027">
        <f>SUM(M79:N79)</f>
        <v>0</v>
      </c>
      <c r="P79" s="1023"/>
      <c r="Q79" s="1024"/>
      <c r="R79" s="1025">
        <f>SUM(P79:Q79)</f>
        <v>0</v>
      </c>
      <c r="S79" s="1026"/>
      <c r="T79" s="1024"/>
      <c r="U79" s="1027">
        <f t="shared" si="11"/>
        <v>0</v>
      </c>
      <c r="V79" s="1023"/>
      <c r="W79" s="1024"/>
      <c r="X79" s="1025">
        <f t="shared" si="12"/>
        <v>0</v>
      </c>
    </row>
    <row r="80" spans="1:24" s="23" customFormat="1" ht="12" customHeight="1">
      <c r="A80" s="1019">
        <v>76</v>
      </c>
      <c r="B80" s="1028" t="s">
        <v>763</v>
      </c>
      <c r="C80" s="1040"/>
      <c r="D80" s="1042"/>
      <c r="E80" s="1300">
        <v>0</v>
      </c>
      <c r="F80" s="1300">
        <v>0</v>
      </c>
      <c r="G80" s="1307">
        <v>0</v>
      </c>
      <c r="H80" s="1293"/>
      <c r="I80" s="1294">
        <f t="shared" si="14"/>
        <v>0</v>
      </c>
      <c r="J80" s="1023"/>
      <c r="K80" s="1024"/>
      <c r="L80" s="1025">
        <f t="shared" si="8"/>
        <v>0</v>
      </c>
      <c r="M80" s="1026"/>
      <c r="N80" s="1024"/>
      <c r="O80" s="1027">
        <f t="shared" si="9"/>
        <v>0</v>
      </c>
      <c r="P80" s="1023"/>
      <c r="Q80" s="1024"/>
      <c r="R80" s="1025">
        <f t="shared" si="10"/>
        <v>0</v>
      </c>
      <c r="S80" s="1026"/>
      <c r="T80" s="1024"/>
      <c r="U80" s="1027">
        <f t="shared" si="11"/>
        <v>0</v>
      </c>
      <c r="V80" s="1023"/>
      <c r="W80" s="1024"/>
      <c r="X80" s="1025">
        <f t="shared" si="12"/>
        <v>0</v>
      </c>
    </row>
    <row r="81" spans="1:24" s="23" customFormat="1" ht="12" customHeight="1">
      <c r="A81" s="1019">
        <v>77</v>
      </c>
      <c r="B81" s="1028" t="s">
        <v>764</v>
      </c>
      <c r="C81" s="1040"/>
      <c r="D81" s="1042"/>
      <c r="E81" s="1292">
        <v>3700</v>
      </c>
      <c r="F81" s="1292">
        <v>0</v>
      </c>
      <c r="G81" s="1307">
        <v>3500</v>
      </c>
      <c r="H81" s="1293"/>
      <c r="I81" s="1294">
        <f t="shared" si="14"/>
        <v>3500</v>
      </c>
      <c r="J81" s="1023"/>
      <c r="K81" s="1024"/>
      <c r="L81" s="1025">
        <f t="shared" si="8"/>
        <v>0</v>
      </c>
      <c r="M81" s="1026"/>
      <c r="N81" s="1024"/>
      <c r="O81" s="1027">
        <f t="shared" si="9"/>
        <v>0</v>
      </c>
      <c r="P81" s="1023"/>
      <c r="Q81" s="1024"/>
      <c r="R81" s="1025">
        <f t="shared" si="10"/>
        <v>0</v>
      </c>
      <c r="S81" s="1026"/>
      <c r="T81" s="1024"/>
      <c r="U81" s="1027">
        <f t="shared" si="11"/>
        <v>0</v>
      </c>
      <c r="V81" s="1023"/>
      <c r="W81" s="1024"/>
      <c r="X81" s="1025">
        <f t="shared" si="12"/>
        <v>0</v>
      </c>
    </row>
    <row r="82" spans="1:24" s="23" customFormat="1" ht="12" customHeight="1">
      <c r="A82" s="1019">
        <v>78</v>
      </c>
      <c r="B82" s="1028" t="s">
        <v>1132</v>
      </c>
      <c r="C82" s="1021">
        <v>4</v>
      </c>
      <c r="D82" s="1038">
        <v>1</v>
      </c>
      <c r="E82" s="1300">
        <v>0</v>
      </c>
      <c r="F82" s="1300">
        <v>0</v>
      </c>
      <c r="G82" s="1307">
        <v>0</v>
      </c>
      <c r="H82" s="1293"/>
      <c r="I82" s="1294">
        <f t="shared" si="14"/>
        <v>0</v>
      </c>
      <c r="J82" s="1023"/>
      <c r="K82" s="1024"/>
      <c r="L82" s="1025">
        <v>0</v>
      </c>
      <c r="M82" s="1026"/>
      <c r="N82" s="1024"/>
      <c r="O82" s="1027">
        <v>0</v>
      </c>
      <c r="P82" s="1023"/>
      <c r="Q82" s="1024"/>
      <c r="R82" s="1025">
        <v>0</v>
      </c>
      <c r="S82" s="1026"/>
      <c r="T82" s="1024"/>
      <c r="U82" s="1027">
        <v>0</v>
      </c>
      <c r="V82" s="1023"/>
      <c r="W82" s="1024"/>
      <c r="X82" s="1025">
        <v>0</v>
      </c>
    </row>
    <row r="83" spans="1:24" s="23" customFormat="1" ht="12" customHeight="1">
      <c r="A83" s="1019">
        <v>79</v>
      </c>
      <c r="B83" s="1028" t="s">
        <v>1133</v>
      </c>
      <c r="C83" s="1021">
        <v>12.5</v>
      </c>
      <c r="D83" s="1038">
        <v>0.5</v>
      </c>
      <c r="E83" s="1300">
        <v>0</v>
      </c>
      <c r="F83" s="1300">
        <v>0</v>
      </c>
      <c r="G83" s="1307">
        <v>0</v>
      </c>
      <c r="H83" s="1293"/>
      <c r="I83" s="1294">
        <f t="shared" si="14"/>
        <v>0</v>
      </c>
      <c r="J83" s="1023"/>
      <c r="K83" s="1024"/>
      <c r="L83" s="1025">
        <f t="shared" si="8"/>
        <v>0</v>
      </c>
      <c r="M83" s="1026"/>
      <c r="N83" s="1024"/>
      <c r="O83" s="1027">
        <f t="shared" si="9"/>
        <v>0</v>
      </c>
      <c r="P83" s="1023"/>
      <c r="Q83" s="1024"/>
      <c r="R83" s="1025">
        <f t="shared" si="10"/>
        <v>0</v>
      </c>
      <c r="S83" s="1026"/>
      <c r="T83" s="1024"/>
      <c r="U83" s="1027">
        <f t="shared" si="11"/>
        <v>0</v>
      </c>
      <c r="V83" s="1023"/>
      <c r="W83" s="1024"/>
      <c r="X83" s="1025">
        <f t="shared" si="12"/>
        <v>0</v>
      </c>
    </row>
    <row r="84" spans="1:24" s="23" customFormat="1" ht="12" customHeight="1">
      <c r="A84" s="1328">
        <v>80</v>
      </c>
      <c r="B84" s="1329" t="s">
        <v>765</v>
      </c>
      <c r="C84" s="1330"/>
      <c r="D84" s="1331"/>
      <c r="E84" s="1319"/>
      <c r="F84" s="1319"/>
      <c r="G84" s="1332"/>
      <c r="H84" s="1332"/>
      <c r="I84" s="1331"/>
      <c r="J84" s="1032"/>
      <c r="K84" s="1033"/>
      <c r="L84" s="1034">
        <f>SUM(J84:K84)</f>
        <v>0</v>
      </c>
      <c r="M84" s="1035"/>
      <c r="N84" s="1033"/>
      <c r="O84" s="1036">
        <f>SUM(M84:N84)</f>
        <v>0</v>
      </c>
      <c r="P84" s="1032"/>
      <c r="Q84" s="1033"/>
      <c r="R84" s="1034">
        <f t="shared" si="10"/>
        <v>0</v>
      </c>
      <c r="S84" s="1035"/>
      <c r="T84" s="1033"/>
      <c r="U84" s="1036">
        <f t="shared" si="11"/>
        <v>0</v>
      </c>
      <c r="V84" s="1032"/>
      <c r="W84" s="1033"/>
      <c r="X84" s="1034">
        <f t="shared" si="12"/>
        <v>0</v>
      </c>
    </row>
    <row r="85" spans="1:24" s="23" customFormat="1" ht="12" customHeight="1">
      <c r="A85" s="1328">
        <v>81</v>
      </c>
      <c r="B85" s="1329" t="s">
        <v>766</v>
      </c>
      <c r="C85" s="1330"/>
      <c r="D85" s="1331"/>
      <c r="E85" s="1319"/>
      <c r="F85" s="1319"/>
      <c r="G85" s="1332"/>
      <c r="H85" s="1332"/>
      <c r="I85" s="1332"/>
      <c r="J85" s="1032"/>
      <c r="K85" s="1033"/>
      <c r="L85" s="1034">
        <f>SUM(J85:K85)</f>
        <v>0</v>
      </c>
      <c r="M85" s="1035"/>
      <c r="N85" s="1033"/>
      <c r="O85" s="1036">
        <f>SUM(M85:N85)</f>
        <v>0</v>
      </c>
      <c r="P85" s="1032"/>
      <c r="Q85" s="1033"/>
      <c r="R85" s="1034">
        <f t="shared" si="10"/>
        <v>0</v>
      </c>
      <c r="S85" s="1035"/>
      <c r="T85" s="1033"/>
      <c r="U85" s="1036">
        <f t="shared" si="11"/>
        <v>0</v>
      </c>
      <c r="V85" s="1032"/>
      <c r="W85" s="1033"/>
      <c r="X85" s="1034">
        <f t="shared" si="12"/>
        <v>0</v>
      </c>
    </row>
    <row r="86" spans="1:24" s="23" customFormat="1" ht="12" customHeight="1">
      <c r="A86" s="1019">
        <v>82</v>
      </c>
      <c r="B86" s="1028" t="s">
        <v>1013</v>
      </c>
      <c r="C86" s="1316"/>
      <c r="D86" s="1320"/>
      <c r="E86" s="1300">
        <v>0</v>
      </c>
      <c r="F86" s="1300">
        <v>0</v>
      </c>
      <c r="G86" s="1333"/>
      <c r="H86" s="1334"/>
      <c r="I86" s="1294"/>
      <c r="J86" s="1023"/>
      <c r="K86" s="1024"/>
      <c r="L86" s="1025">
        <f>SUM(J86:K86)</f>
        <v>0</v>
      </c>
      <c r="M86" s="1026"/>
      <c r="N86" s="1024"/>
      <c r="O86" s="1027">
        <f>SUM(M86:N86)</f>
        <v>0</v>
      </c>
      <c r="P86" s="1023"/>
      <c r="Q86" s="1024"/>
      <c r="R86" s="1025">
        <f>SUM(P86:Q86)</f>
        <v>0</v>
      </c>
      <c r="S86" s="1026"/>
      <c r="T86" s="1024"/>
      <c r="U86" s="1027">
        <f>SUM(S86:T86)</f>
        <v>0</v>
      </c>
      <c r="V86" s="1023"/>
      <c r="W86" s="1024"/>
      <c r="X86" s="1025">
        <f>SUM(V86:W86)</f>
        <v>0</v>
      </c>
    </row>
    <row r="87" spans="1:24" s="23" customFormat="1" ht="12" customHeight="1">
      <c r="A87" s="1019">
        <v>83</v>
      </c>
      <c r="B87" s="1028" t="s">
        <v>122</v>
      </c>
      <c r="C87" s="1316"/>
      <c r="D87" s="1335"/>
      <c r="E87" s="1300">
        <v>20300</v>
      </c>
      <c r="F87" s="1300">
        <v>2000</v>
      </c>
      <c r="G87" s="1333">
        <v>15000</v>
      </c>
      <c r="H87" s="1334">
        <v>2000</v>
      </c>
      <c r="I87" s="1294">
        <f>SUM(G87:H87)</f>
        <v>17000</v>
      </c>
      <c r="J87" s="1023"/>
      <c r="K87" s="1024"/>
      <c r="L87" s="1025">
        <f>SUM(J87:K87)</f>
        <v>0</v>
      </c>
      <c r="M87" s="1026"/>
      <c r="N87" s="1024"/>
      <c r="O87" s="1027">
        <f>SUM(M87:N87)</f>
        <v>0</v>
      </c>
      <c r="P87" s="1023"/>
      <c r="Q87" s="1024"/>
      <c r="R87" s="1025">
        <f t="shared" si="10"/>
        <v>0</v>
      </c>
      <c r="S87" s="1026"/>
      <c r="T87" s="1024"/>
      <c r="U87" s="1027">
        <f t="shared" si="11"/>
        <v>0</v>
      </c>
      <c r="V87" s="1023"/>
      <c r="W87" s="1024"/>
      <c r="X87" s="1025">
        <f t="shared" si="12"/>
        <v>0</v>
      </c>
    </row>
    <row r="88" spans="1:24" s="23" customFormat="1" ht="12" customHeight="1">
      <c r="A88" s="1019">
        <v>82</v>
      </c>
      <c r="B88" s="1045" t="s">
        <v>767</v>
      </c>
      <c r="C88" s="1046">
        <v>15</v>
      </c>
      <c r="D88" s="1047"/>
      <c r="E88" s="1336"/>
      <c r="F88" s="1337"/>
      <c r="G88" s="1338">
        <v>195000</v>
      </c>
      <c r="H88" s="1334"/>
      <c r="I88" s="1294">
        <f>SUM(G88:H88)</f>
        <v>195000</v>
      </c>
      <c r="J88" s="1023"/>
      <c r="K88" s="1024"/>
      <c r="L88" s="1025">
        <f t="shared" si="8"/>
        <v>0</v>
      </c>
      <c r="M88" s="1026"/>
      <c r="N88" s="1024"/>
      <c r="O88" s="1027">
        <f t="shared" si="9"/>
        <v>0</v>
      </c>
      <c r="P88" s="1023"/>
      <c r="Q88" s="1024"/>
      <c r="R88" s="1025">
        <f t="shared" si="10"/>
        <v>0</v>
      </c>
      <c r="S88" s="1026"/>
      <c r="T88" s="1024"/>
      <c r="U88" s="1027">
        <f t="shared" si="11"/>
        <v>0</v>
      </c>
      <c r="V88" s="1023"/>
      <c r="W88" s="1024"/>
      <c r="X88" s="1025">
        <f t="shared" si="12"/>
        <v>0</v>
      </c>
    </row>
    <row r="89" spans="1:24" s="23" customFormat="1" ht="12" customHeight="1">
      <c r="A89" s="1019"/>
      <c r="B89" s="1045" t="s">
        <v>768</v>
      </c>
      <c r="C89" s="1046">
        <v>15</v>
      </c>
      <c r="D89" s="1047"/>
      <c r="E89" s="1336"/>
      <c r="F89" s="1337"/>
      <c r="G89" s="1338">
        <v>155000</v>
      </c>
      <c r="H89" s="1334">
        <v>70000</v>
      </c>
      <c r="I89" s="1294">
        <f>SUM(G89:H89)</f>
        <v>225000</v>
      </c>
      <c r="J89" s="1287"/>
      <c r="K89" s="1288"/>
      <c r="L89" s="1289"/>
      <c r="M89" s="1290"/>
      <c r="N89" s="1288"/>
      <c r="O89" s="1291"/>
      <c r="P89" s="1287"/>
      <c r="Q89" s="1288"/>
      <c r="R89" s="1289"/>
      <c r="S89" s="1290"/>
      <c r="T89" s="1288"/>
      <c r="U89" s="1291"/>
      <c r="V89" s="1287"/>
      <c r="W89" s="1288"/>
      <c r="X89" s="1289"/>
    </row>
    <row r="90" spans="1:24" s="23" customFormat="1" ht="12" customHeight="1" thickBot="1">
      <c r="A90" s="1048"/>
      <c r="B90" s="1339" t="s">
        <v>1134</v>
      </c>
      <c r="C90" s="1049">
        <v>40</v>
      </c>
      <c r="D90" s="1050">
        <v>15</v>
      </c>
      <c r="E90" s="1340"/>
      <c r="F90" s="1341"/>
      <c r="G90" s="1342"/>
      <c r="H90" s="1343"/>
      <c r="I90" s="1344">
        <f>SUM(G90:H90)</f>
        <v>0</v>
      </c>
      <c r="J90" s="1051"/>
      <c r="K90" s="1052"/>
      <c r="L90" s="1053">
        <f>SUM(J90:K90)</f>
        <v>0</v>
      </c>
      <c r="M90" s="1054"/>
      <c r="N90" s="1052"/>
      <c r="O90" s="1055">
        <f>SUM(M90:N90)</f>
        <v>0</v>
      </c>
      <c r="P90" s="1051"/>
      <c r="Q90" s="1052"/>
      <c r="R90" s="1053">
        <f t="shared" si="10"/>
        <v>0</v>
      </c>
      <c r="S90" s="1054"/>
      <c r="T90" s="1052"/>
      <c r="U90" s="1055">
        <f t="shared" si="11"/>
        <v>0</v>
      </c>
      <c r="V90" s="1051"/>
      <c r="W90" s="1052"/>
      <c r="X90" s="1053">
        <f t="shared" si="12"/>
        <v>0</v>
      </c>
    </row>
    <row r="91" spans="1:24" s="1066" customFormat="1" ht="14.25" customHeight="1" thickBot="1" thickTop="1">
      <c r="A91" s="1056"/>
      <c r="B91" s="1057" t="s">
        <v>769</v>
      </c>
      <c r="C91" s="1058">
        <f>SUM(C6:C90)</f>
        <v>474.30000000000007</v>
      </c>
      <c r="D91" s="1058">
        <f>SUM(D6:D90)</f>
        <v>132.8</v>
      </c>
      <c r="E91" s="1257">
        <f>SUM(E5:E90)</f>
        <v>526850</v>
      </c>
      <c r="F91" s="1261">
        <f>SUM(F5:F90)</f>
        <v>235300</v>
      </c>
      <c r="G91" s="1059">
        <f>SUM(G6:G90)</f>
        <v>760700</v>
      </c>
      <c r="H91" s="1059">
        <f>SUM(H6:H90)</f>
        <v>137500</v>
      </c>
      <c r="I91" s="1060">
        <f aca="true" t="shared" si="15" ref="I91:X91">SUM(I5:I90)</f>
        <v>884200</v>
      </c>
      <c r="J91" s="1061">
        <f t="shared" si="15"/>
        <v>0</v>
      </c>
      <c r="K91" s="1062">
        <f t="shared" si="15"/>
        <v>0</v>
      </c>
      <c r="L91" s="1063">
        <f t="shared" si="15"/>
        <v>0</v>
      </c>
      <c r="M91" s="1064">
        <f t="shared" si="15"/>
        <v>0</v>
      </c>
      <c r="N91" s="1062">
        <f t="shared" si="15"/>
        <v>0</v>
      </c>
      <c r="O91" s="1065">
        <f t="shared" si="15"/>
        <v>0</v>
      </c>
      <c r="P91" s="1061">
        <f t="shared" si="15"/>
        <v>0</v>
      </c>
      <c r="Q91" s="1062">
        <f t="shared" si="15"/>
        <v>0</v>
      </c>
      <c r="R91" s="1063">
        <f t="shared" si="15"/>
        <v>0</v>
      </c>
      <c r="S91" s="1064">
        <f t="shared" si="15"/>
        <v>0</v>
      </c>
      <c r="T91" s="1062">
        <f t="shared" si="15"/>
        <v>0</v>
      </c>
      <c r="U91" s="1065">
        <f t="shared" si="15"/>
        <v>0</v>
      </c>
      <c r="V91" s="1061">
        <f t="shared" si="15"/>
        <v>0</v>
      </c>
      <c r="W91" s="1062">
        <f t="shared" si="15"/>
        <v>0</v>
      </c>
      <c r="X91" s="1063">
        <f t="shared" si="15"/>
        <v>0</v>
      </c>
    </row>
    <row r="92" spans="2:24" s="1067" customFormat="1" ht="11.25">
      <c r="B92" s="1345" t="s">
        <v>770</v>
      </c>
      <c r="C92" s="1346"/>
      <c r="D92" s="1345"/>
      <c r="E92" s="1345"/>
      <c r="F92" s="1345"/>
      <c r="G92" s="1347">
        <f aca="true" t="shared" si="16" ref="G92:I93">SUM(J92,M92,P92,S92,V92)</f>
        <v>604000</v>
      </c>
      <c r="H92" s="1347">
        <f t="shared" si="16"/>
        <v>0</v>
      </c>
      <c r="I92" s="1347">
        <f t="shared" si="16"/>
        <v>604000</v>
      </c>
      <c r="J92" s="1348">
        <v>130000</v>
      </c>
      <c r="K92" s="1348"/>
      <c r="L92" s="1348">
        <f>SUM(J92:K92)</f>
        <v>130000</v>
      </c>
      <c r="M92" s="1348">
        <v>115000</v>
      </c>
      <c r="N92" s="1348"/>
      <c r="O92" s="1348">
        <f>SUM(M92:N92)</f>
        <v>115000</v>
      </c>
      <c r="P92" s="1348">
        <v>99000</v>
      </c>
      <c r="Q92" s="1348"/>
      <c r="R92" s="1348">
        <f>SUM(P92:Q92)</f>
        <v>99000</v>
      </c>
      <c r="S92" s="1348">
        <v>130000</v>
      </c>
      <c r="T92" s="1348"/>
      <c r="U92" s="1348">
        <f>SUM(S92:T92)</f>
        <v>130000</v>
      </c>
      <c r="V92" s="1348">
        <v>130000</v>
      </c>
      <c r="W92" s="1348"/>
      <c r="X92" s="1348">
        <f>SUM(V92:W92)</f>
        <v>130000</v>
      </c>
    </row>
    <row r="93" spans="2:24" s="1067" customFormat="1" ht="11.25">
      <c r="B93" s="1349" t="s">
        <v>771</v>
      </c>
      <c r="C93" s="1350"/>
      <c r="D93" s="1349"/>
      <c r="E93" s="1349"/>
      <c r="F93" s="1349"/>
      <c r="G93" s="1351">
        <f t="shared" si="16"/>
        <v>147000</v>
      </c>
      <c r="H93" s="1351">
        <f t="shared" si="16"/>
        <v>153000</v>
      </c>
      <c r="I93" s="1351">
        <f t="shared" si="16"/>
        <v>300000</v>
      </c>
      <c r="J93" s="1352">
        <v>30000</v>
      </c>
      <c r="K93" s="1352">
        <v>30000</v>
      </c>
      <c r="L93" s="1352">
        <f>SUM(J93:K93)</f>
        <v>60000</v>
      </c>
      <c r="M93" s="1352">
        <v>28000</v>
      </c>
      <c r="N93" s="1352">
        <v>27000</v>
      </c>
      <c r="O93" s="1352">
        <f>SUM(M93:N93)</f>
        <v>55000</v>
      </c>
      <c r="P93" s="1352">
        <v>29000</v>
      </c>
      <c r="Q93" s="1352">
        <v>17000</v>
      </c>
      <c r="R93" s="1352">
        <f>SUM(P93:Q93)</f>
        <v>46000</v>
      </c>
      <c r="S93" s="1352">
        <v>30000</v>
      </c>
      <c r="T93" s="1352">
        <v>30000</v>
      </c>
      <c r="U93" s="1352">
        <f>SUM(S93:T93)</f>
        <v>60000</v>
      </c>
      <c r="V93" s="1352">
        <v>30000</v>
      </c>
      <c r="W93" s="1348">
        <v>49000</v>
      </c>
      <c r="X93" s="1352">
        <f>SUM(V93:W93)</f>
        <v>79000</v>
      </c>
    </row>
    <row r="94" spans="2:24" s="1067" customFormat="1" ht="11.25">
      <c r="B94" s="1345"/>
      <c r="C94" s="1350"/>
      <c r="D94" s="1349"/>
      <c r="E94" s="1349"/>
      <c r="F94" s="1349"/>
      <c r="G94" s="1347"/>
      <c r="H94" s="1347"/>
      <c r="I94" s="1347">
        <f>SUM(L94,O94,R94,U94,X94)</f>
        <v>904000</v>
      </c>
      <c r="J94" s="1348"/>
      <c r="K94" s="1348"/>
      <c r="L94" s="1348">
        <f>SUM(L92:L93)</f>
        <v>190000</v>
      </c>
      <c r="M94" s="1348"/>
      <c r="N94" s="1348"/>
      <c r="O94" s="1348">
        <f>SUM(O92:O93)</f>
        <v>170000</v>
      </c>
      <c r="P94" s="1348"/>
      <c r="Q94" s="1348"/>
      <c r="R94" s="1348">
        <f>SUM(R92:R93)</f>
        <v>145000</v>
      </c>
      <c r="S94" s="1348"/>
      <c r="T94" s="1348"/>
      <c r="U94" s="1348">
        <f>SUM(U92:U93)</f>
        <v>190000</v>
      </c>
      <c r="V94" s="1348"/>
      <c r="W94" s="1348"/>
      <c r="X94" s="1348">
        <f>SUM(X92:X93)</f>
        <v>209000</v>
      </c>
    </row>
    <row r="95" spans="2:24" s="1067" customFormat="1" ht="11.25">
      <c r="B95" s="1353"/>
      <c r="C95" s="1354"/>
      <c r="D95" s="1353"/>
      <c r="E95" s="1353"/>
      <c r="F95" s="1353"/>
      <c r="G95" s="1354"/>
      <c r="H95" s="1353"/>
      <c r="I95" s="1353"/>
      <c r="J95" s="1353"/>
      <c r="K95" s="1353"/>
      <c r="L95" s="1353"/>
      <c r="M95" s="1355"/>
      <c r="N95" s="1353"/>
      <c r="O95" s="1353"/>
      <c r="P95" s="1353"/>
      <c r="Q95" s="1353"/>
      <c r="R95" s="1356"/>
      <c r="S95" s="1353"/>
      <c r="T95" s="1353"/>
      <c r="U95" s="1356"/>
      <c r="V95" s="1353"/>
      <c r="W95" s="1353"/>
      <c r="X95" s="1356"/>
    </row>
    <row r="96" spans="2:24" s="1068" customFormat="1" ht="11.25">
      <c r="B96" s="1357" t="s">
        <v>772</v>
      </c>
      <c r="C96" s="1358"/>
      <c r="D96" s="1359"/>
      <c r="E96" s="1359"/>
      <c r="F96" s="1359"/>
      <c r="G96" s="1360">
        <f aca="true" t="shared" si="17" ref="G96:I97">SUM(J96,M96,P96,S96,V96)</f>
        <v>0</v>
      </c>
      <c r="H96" s="1360">
        <f t="shared" si="17"/>
        <v>0</v>
      </c>
      <c r="I96" s="1360">
        <f t="shared" si="17"/>
        <v>0</v>
      </c>
      <c r="J96" s="1361">
        <f>SUM(J91)</f>
        <v>0</v>
      </c>
      <c r="K96" s="1361"/>
      <c r="L96" s="1361">
        <f>SUM(J96:K96)</f>
        <v>0</v>
      </c>
      <c r="M96" s="1361">
        <f>SUM(M91)</f>
        <v>0</v>
      </c>
      <c r="N96" s="1361"/>
      <c r="O96" s="1361">
        <f>SUM(M96:N96)</f>
        <v>0</v>
      </c>
      <c r="P96" s="1361">
        <f>SUM(P91)</f>
        <v>0</v>
      </c>
      <c r="Q96" s="1361"/>
      <c r="R96" s="1361">
        <f>SUM(P96:Q96)</f>
        <v>0</v>
      </c>
      <c r="S96" s="1361">
        <f>SUM(S91)</f>
        <v>0</v>
      </c>
      <c r="T96" s="1361"/>
      <c r="U96" s="1361">
        <f>SUM(S96:T96)</f>
        <v>0</v>
      </c>
      <c r="V96" s="1361">
        <f>SUM(V91)</f>
        <v>0</v>
      </c>
      <c r="W96" s="1361"/>
      <c r="X96" s="1361">
        <f>SUM(V96:W96)</f>
        <v>0</v>
      </c>
    </row>
    <row r="97" spans="2:24" s="1068" customFormat="1" ht="11.25">
      <c r="B97" s="1357" t="s">
        <v>773</v>
      </c>
      <c r="C97" s="1358"/>
      <c r="D97" s="1359"/>
      <c r="E97" s="1359"/>
      <c r="F97" s="1359"/>
      <c r="G97" s="1360">
        <f t="shared" si="17"/>
        <v>0</v>
      </c>
      <c r="H97" s="1360">
        <f t="shared" si="17"/>
        <v>0</v>
      </c>
      <c r="I97" s="1360">
        <f t="shared" si="17"/>
        <v>0</v>
      </c>
      <c r="J97" s="1361">
        <f>SUM(-J90)</f>
        <v>0</v>
      </c>
      <c r="K97" s="1361">
        <f>SUM(K91-K90)</f>
        <v>0</v>
      </c>
      <c r="L97" s="1361">
        <f>SUM(J97:K97)</f>
        <v>0</v>
      </c>
      <c r="M97" s="1361">
        <f>SUM(-M90)</f>
        <v>0</v>
      </c>
      <c r="N97" s="1361">
        <f>SUM(N91-N90)</f>
        <v>0</v>
      </c>
      <c r="O97" s="1361">
        <f>SUM(M97:N97)</f>
        <v>0</v>
      </c>
      <c r="P97" s="1361">
        <f>SUM(-P90)</f>
        <v>0</v>
      </c>
      <c r="Q97" s="1361">
        <f>SUM(Q91-Q90)</f>
        <v>0</v>
      </c>
      <c r="R97" s="1361">
        <f>SUM(P97:Q97)</f>
        <v>0</v>
      </c>
      <c r="S97" s="1361">
        <f>SUM(-S90)</f>
        <v>0</v>
      </c>
      <c r="T97" s="1361">
        <f>SUM(T91-T90)</f>
        <v>0</v>
      </c>
      <c r="U97" s="1361">
        <f>SUM(S97:T97)</f>
        <v>0</v>
      </c>
      <c r="V97" s="1361">
        <f>SUM(-V90)</f>
        <v>0</v>
      </c>
      <c r="W97" s="1361">
        <f>SUM(W91-W90)</f>
        <v>0</v>
      </c>
      <c r="X97" s="1361">
        <f>SUM(V97:W97)</f>
        <v>0</v>
      </c>
    </row>
    <row r="98" spans="1:24" s="1070" customFormat="1" ht="11.25">
      <c r="A98" s="1071"/>
      <c r="B98" s="1357" t="s">
        <v>9</v>
      </c>
      <c r="C98" s="1358"/>
      <c r="D98" s="1359"/>
      <c r="E98" s="1359"/>
      <c r="F98" s="1359"/>
      <c r="G98" s="1362">
        <f>SUM(G96:G97)</f>
        <v>0</v>
      </c>
      <c r="H98" s="1362">
        <f>SUM(H96:H97)</f>
        <v>0</v>
      </c>
      <c r="I98" s="1362">
        <f>SUM(I96:I97)</f>
        <v>0</v>
      </c>
      <c r="J98" s="1363"/>
      <c r="K98" s="1363"/>
      <c r="L98" s="1361">
        <f>SUM(L96:L97)</f>
        <v>0</v>
      </c>
      <c r="M98" s="1363"/>
      <c r="N98" s="1363"/>
      <c r="O98" s="1361">
        <f>SUM(O96:O97)</f>
        <v>0</v>
      </c>
      <c r="P98" s="1361"/>
      <c r="Q98" s="1361"/>
      <c r="R98" s="1361">
        <f>SUM(R96:R97)</f>
        <v>0</v>
      </c>
      <c r="S98" s="1363"/>
      <c r="T98" s="1363"/>
      <c r="U98" s="1361">
        <f>SUM(U96:U97)</f>
        <v>0</v>
      </c>
      <c r="V98" s="1363"/>
      <c r="W98" s="1363"/>
      <c r="X98" s="1361">
        <f>SUM(X96:X97)</f>
        <v>0</v>
      </c>
    </row>
    <row r="99" spans="1:24" s="1074" customFormat="1" ht="11.25">
      <c r="A99" s="1072"/>
      <c r="B99" s="1067"/>
      <c r="C99" s="1073"/>
      <c r="G99" s="1069"/>
      <c r="H99" s="1070"/>
      <c r="I99" s="1070"/>
      <c r="J99" s="1070"/>
      <c r="K99" s="1070"/>
      <c r="L99" s="1070"/>
      <c r="M99" s="1070"/>
      <c r="N99" s="1070"/>
      <c r="O99" s="1070"/>
      <c r="P99" s="1070"/>
      <c r="Q99" s="1070"/>
      <c r="R99" s="1070"/>
      <c r="S99" s="1070"/>
      <c r="T99" s="1070"/>
      <c r="U99" s="1070"/>
      <c r="V99" s="1070"/>
      <c r="W99" s="1070"/>
      <c r="X99" s="1070"/>
    </row>
  </sheetData>
  <sheetProtection/>
  <mergeCells count="15">
    <mergeCell ref="P3:R3"/>
    <mergeCell ref="S3:U3"/>
    <mergeCell ref="V3:X3"/>
    <mergeCell ref="A3:A4"/>
    <mergeCell ref="B3:B4"/>
    <mergeCell ref="C3:F3"/>
    <mergeCell ref="G3:I3"/>
    <mergeCell ref="J3:L3"/>
    <mergeCell ref="M3:O3"/>
    <mergeCell ref="A1:X1"/>
    <mergeCell ref="J2:L2"/>
    <mergeCell ref="M2:O2"/>
    <mergeCell ref="P2:R2"/>
    <mergeCell ref="S2:U2"/>
    <mergeCell ref="V2:X2"/>
  </mergeCells>
  <printOptions/>
  <pageMargins left="0.1968503937007874" right="0.11811023622047245" top="0.3937007874015748" bottom="0.1968503937007874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.28515625" style="0" customWidth="1"/>
    <col min="2" max="2" width="2.7109375" style="32" customWidth="1"/>
    <col min="3" max="3" width="28.140625" style="0" customWidth="1"/>
    <col min="4" max="4" width="9.28125" style="33" customWidth="1"/>
    <col min="5" max="7" width="8.7109375" style="33" hidden="1" customWidth="1"/>
    <col min="8" max="8" width="6.8515625" style="33" customWidth="1"/>
    <col min="9" max="9" width="8.28125" style="1192" customWidth="1"/>
    <col min="10" max="10" width="8.28125" style="1201" customWidth="1"/>
    <col min="11" max="11" width="7.140625" style="33" customWidth="1"/>
    <col min="12" max="12" width="7.7109375" style="1212" customWidth="1"/>
    <col min="13" max="13" width="7.7109375" style="0" customWidth="1"/>
    <col min="14" max="14" width="7.140625" style="33" customWidth="1"/>
    <col min="15" max="15" width="6.8515625" style="1192" customWidth="1"/>
    <col min="16" max="16" width="6.8515625" style="1201" customWidth="1"/>
    <col min="17" max="17" width="7.140625" style="1185" customWidth="1"/>
    <col min="18" max="18" width="7.7109375" style="1212" customWidth="1"/>
  </cols>
  <sheetData>
    <row r="1" spans="1:18" s="25" customFormat="1" ht="31.5" customHeight="1">
      <c r="A1" s="2525" t="s">
        <v>920</v>
      </c>
      <c r="B1" s="2526"/>
      <c r="C1" s="2526"/>
      <c r="D1" s="2526"/>
      <c r="E1" s="2526"/>
      <c r="F1" s="2526"/>
      <c r="G1" s="2526"/>
      <c r="H1" s="2526"/>
      <c r="I1" s="2526"/>
      <c r="J1" s="2526"/>
      <c r="K1" s="2526"/>
      <c r="L1" s="2526"/>
      <c r="M1" s="2526"/>
      <c r="N1" s="2526"/>
      <c r="O1" s="2526"/>
      <c r="P1" s="2526"/>
      <c r="Q1" s="2526"/>
      <c r="R1" s="2527"/>
    </row>
    <row r="2" spans="1:18" s="25" customFormat="1" ht="21.75" customHeight="1">
      <c r="A2" s="85"/>
      <c r="B2" s="86"/>
      <c r="C2" s="86"/>
      <c r="D2" s="86"/>
      <c r="E2" s="86"/>
      <c r="F2" s="86"/>
      <c r="G2" s="86"/>
      <c r="H2" s="86"/>
      <c r="I2" s="1186"/>
      <c r="J2" s="1197"/>
      <c r="K2" s="86"/>
      <c r="L2" s="1206"/>
      <c r="M2" s="86"/>
      <c r="N2" s="86"/>
      <c r="O2" s="1186"/>
      <c r="P2" s="1197"/>
      <c r="Q2" s="86"/>
      <c r="R2" s="1217"/>
    </row>
    <row r="3" spans="1:18" ht="20.25" customHeight="1" thickBot="1">
      <c r="A3" s="117" t="s">
        <v>135</v>
      </c>
      <c r="B3" s="117"/>
      <c r="C3" s="118"/>
      <c r="D3" s="119"/>
      <c r="E3" s="119"/>
      <c r="F3" s="119"/>
      <c r="G3" s="119"/>
      <c r="H3" s="119"/>
      <c r="I3" s="1187"/>
      <c r="J3" s="1198"/>
      <c r="K3" s="2528">
        <v>45391</v>
      </c>
      <c r="L3" s="2528"/>
      <c r="M3" s="2528"/>
      <c r="N3" s="2528"/>
      <c r="O3" s="2528"/>
      <c r="P3" s="2528"/>
      <c r="Q3" s="2528"/>
      <c r="R3" s="2529"/>
    </row>
    <row r="4" spans="1:18" s="22" customFormat="1" ht="12.75" customHeight="1">
      <c r="A4" s="2530" t="s">
        <v>49</v>
      </c>
      <c r="B4" s="2531"/>
      <c r="C4" s="2531"/>
      <c r="D4" s="2536" t="s">
        <v>50</v>
      </c>
      <c r="E4" s="2538" t="s">
        <v>51</v>
      </c>
      <c r="F4" s="2538"/>
      <c r="G4" s="2538"/>
      <c r="H4" s="2539" t="s">
        <v>105</v>
      </c>
      <c r="I4" s="2540"/>
      <c r="J4" s="2540"/>
      <c r="K4" s="2540"/>
      <c r="L4" s="2541"/>
      <c r="M4" s="2542" t="s">
        <v>238</v>
      </c>
      <c r="N4" s="2543"/>
      <c r="O4" s="2543"/>
      <c r="P4" s="2543"/>
      <c r="Q4" s="2543"/>
      <c r="R4" s="2544"/>
    </row>
    <row r="5" spans="1:18" s="22" customFormat="1" ht="12.75" customHeight="1">
      <c r="A5" s="2532"/>
      <c r="B5" s="2533"/>
      <c r="C5" s="2533"/>
      <c r="D5" s="1932"/>
      <c r="E5" s="26"/>
      <c r="F5" s="26"/>
      <c r="G5" s="26"/>
      <c r="H5" s="2545" t="s">
        <v>56</v>
      </c>
      <c r="I5" s="2546"/>
      <c r="J5" s="2546"/>
      <c r="K5" s="2546"/>
      <c r="L5" s="2546"/>
      <c r="M5" s="2547" t="s">
        <v>9</v>
      </c>
      <c r="N5" s="2518" t="s">
        <v>56</v>
      </c>
      <c r="O5" s="2519"/>
      <c r="P5" s="2519"/>
      <c r="Q5" s="2519"/>
      <c r="R5" s="2520"/>
    </row>
    <row r="6" spans="1:18" s="28" customFormat="1" ht="12.75" customHeight="1" thickBot="1">
      <c r="A6" s="2534"/>
      <c r="B6" s="2535"/>
      <c r="C6" s="2535"/>
      <c r="D6" s="2537"/>
      <c r="E6" s="27" t="s">
        <v>52</v>
      </c>
      <c r="F6" s="27" t="s">
        <v>53</v>
      </c>
      <c r="G6" s="27" t="s">
        <v>54</v>
      </c>
      <c r="H6" s="229" t="s">
        <v>157</v>
      </c>
      <c r="I6" s="1188" t="s">
        <v>169</v>
      </c>
      <c r="J6" s="542" t="s">
        <v>921</v>
      </c>
      <c r="K6" s="1465" t="s">
        <v>40</v>
      </c>
      <c r="L6" s="1207" t="s">
        <v>64</v>
      </c>
      <c r="M6" s="2548"/>
      <c r="N6" s="410" t="s">
        <v>157</v>
      </c>
      <c r="O6" s="1193" t="s">
        <v>169</v>
      </c>
      <c r="P6" s="1202" t="s">
        <v>921</v>
      </c>
      <c r="Q6" s="412" t="s">
        <v>40</v>
      </c>
      <c r="R6" s="1432" t="s">
        <v>64</v>
      </c>
    </row>
    <row r="7" spans="1:18" s="30" customFormat="1" ht="15.75" thickTop="1">
      <c r="A7" s="2516" t="s">
        <v>1020</v>
      </c>
      <c r="B7" s="2517"/>
      <c r="C7" s="2517"/>
      <c r="D7" s="246">
        <f>SUM(H7:L7)</f>
        <v>150000</v>
      </c>
      <c r="E7" s="233">
        <f aca="true" t="shared" si="0" ref="E7:R7">SUM(E10:E12)</f>
        <v>0</v>
      </c>
      <c r="F7" s="233">
        <f t="shared" si="0"/>
        <v>980000</v>
      </c>
      <c r="G7" s="233">
        <f t="shared" si="0"/>
        <v>10000</v>
      </c>
      <c r="H7" s="239">
        <f t="shared" si="0"/>
        <v>0</v>
      </c>
      <c r="I7" s="1189">
        <f>SUM(I10:I12)</f>
        <v>50000</v>
      </c>
      <c r="J7" s="1199">
        <f>SUM(J10:J12)</f>
        <v>0</v>
      </c>
      <c r="K7" s="234">
        <f t="shared" si="0"/>
        <v>100000</v>
      </c>
      <c r="L7" s="266">
        <f t="shared" si="0"/>
        <v>0</v>
      </c>
      <c r="M7" s="414">
        <f>SUM(N7:R7)</f>
        <v>0</v>
      </c>
      <c r="N7" s="415">
        <f t="shared" si="0"/>
        <v>0</v>
      </c>
      <c r="O7" s="416">
        <f t="shared" si="0"/>
        <v>0</v>
      </c>
      <c r="P7" s="1203">
        <f t="shared" si="0"/>
        <v>0</v>
      </c>
      <c r="Q7" s="415">
        <f t="shared" si="0"/>
        <v>0</v>
      </c>
      <c r="R7" s="1433">
        <f t="shared" si="0"/>
        <v>0</v>
      </c>
    </row>
    <row r="8" spans="1:18" s="30" customFormat="1" ht="15" customHeight="1" hidden="1" thickTop="1">
      <c r="A8" s="2521" t="s">
        <v>72</v>
      </c>
      <c r="B8" s="2522"/>
      <c r="C8" s="2522"/>
      <c r="D8" s="2522"/>
      <c r="E8" s="2522"/>
      <c r="F8" s="2522"/>
      <c r="G8" s="2522"/>
      <c r="H8" s="2522"/>
      <c r="I8" s="2522"/>
      <c r="J8" s="2522"/>
      <c r="K8" s="2522"/>
      <c r="L8" s="1208"/>
      <c r="M8" s="405"/>
      <c r="N8" s="406"/>
      <c r="O8" s="1194"/>
      <c r="P8" s="1204"/>
      <c r="Q8" s="408"/>
      <c r="R8" s="1434"/>
    </row>
    <row r="9" spans="1:18" s="30" customFormat="1" ht="15" customHeight="1">
      <c r="A9" s="2523" t="s">
        <v>922</v>
      </c>
      <c r="B9" s="2524"/>
      <c r="C9" s="2524"/>
      <c r="D9" s="237"/>
      <c r="E9" s="237"/>
      <c r="F9" s="237"/>
      <c r="G9" s="237"/>
      <c r="H9" s="237"/>
      <c r="I9" s="1190"/>
      <c r="J9" s="1200"/>
      <c r="K9" s="237"/>
      <c r="L9" s="1209"/>
      <c r="M9" s="498"/>
      <c r="N9" s="499"/>
      <c r="O9" s="1195"/>
      <c r="P9" s="1205"/>
      <c r="Q9" s="501"/>
      <c r="R9" s="1435"/>
    </row>
    <row r="10" spans="1:18" ht="12.75">
      <c r="A10" s="2512" t="s">
        <v>73</v>
      </c>
      <c r="B10" s="2513"/>
      <c r="C10" s="31" t="s">
        <v>923</v>
      </c>
      <c r="D10" s="247">
        <f>SUM(H10:L10)</f>
        <v>50000</v>
      </c>
      <c r="E10" s="236"/>
      <c r="F10" s="236">
        <v>920000</v>
      </c>
      <c r="G10" s="236"/>
      <c r="H10" s="224"/>
      <c r="I10" s="1191">
        <v>50000</v>
      </c>
      <c r="J10" s="545"/>
      <c r="K10" s="225"/>
      <c r="L10" s="1210"/>
      <c r="M10" s="503">
        <f>SUM(N10:R10)</f>
        <v>0</v>
      </c>
      <c r="N10" s="504"/>
      <c r="O10" s="1196"/>
      <c r="P10" s="560"/>
      <c r="Q10" s="506"/>
      <c r="R10" s="1436"/>
    </row>
    <row r="11" spans="1:18" ht="12.75">
      <c r="A11" s="2514" t="s">
        <v>75</v>
      </c>
      <c r="B11" s="2515"/>
      <c r="C11" s="31" t="s">
        <v>924</v>
      </c>
      <c r="D11" s="247">
        <f>SUM(H11:L11)</f>
        <v>50000</v>
      </c>
      <c r="E11" s="236"/>
      <c r="F11" s="236">
        <v>60000</v>
      </c>
      <c r="G11" s="236"/>
      <c r="H11" s="197"/>
      <c r="I11" s="1191"/>
      <c r="J11" s="545"/>
      <c r="K11" s="225">
        <v>50000</v>
      </c>
      <c r="L11" s="1211"/>
      <c r="M11" s="503">
        <f>SUM(N11:R11)</f>
        <v>0</v>
      </c>
      <c r="N11" s="508"/>
      <c r="O11" s="1196"/>
      <c r="P11" s="560"/>
      <c r="Q11" s="506"/>
      <c r="R11" s="1437"/>
    </row>
    <row r="12" spans="1:18" ht="12.75">
      <c r="A12" s="2514" t="s">
        <v>77</v>
      </c>
      <c r="B12" s="2515"/>
      <c r="C12" s="31" t="s">
        <v>88</v>
      </c>
      <c r="D12" s="247">
        <f>SUM(H12:L12)</f>
        <v>50000</v>
      </c>
      <c r="E12" s="236"/>
      <c r="F12" s="236"/>
      <c r="G12" s="236">
        <v>10000</v>
      </c>
      <c r="H12" s="197"/>
      <c r="I12" s="1191"/>
      <c r="J12" s="545"/>
      <c r="K12" s="225">
        <v>50000</v>
      </c>
      <c r="L12" s="1211"/>
      <c r="M12" s="503">
        <f>SUM(N12:R12)</f>
        <v>0</v>
      </c>
      <c r="N12" s="508"/>
      <c r="O12" s="1196"/>
      <c r="P12" s="560"/>
      <c r="Q12" s="506"/>
      <c r="R12" s="1437"/>
    </row>
    <row r="13" spans="1:18" ht="13.5" thickBot="1">
      <c r="A13" s="307"/>
      <c r="B13" s="1231"/>
      <c r="C13" s="23"/>
      <c r="D13" s="1232"/>
      <c r="E13" s="1232"/>
      <c r="F13" s="1232"/>
      <c r="G13" s="1232"/>
      <c r="H13" s="1232"/>
      <c r="I13" s="1438"/>
      <c r="J13" s="1233"/>
      <c r="K13" s="1232"/>
      <c r="L13" s="1234"/>
      <c r="M13" s="23"/>
      <c r="N13" s="1232"/>
      <c r="O13" s="1438"/>
      <c r="P13" s="1233"/>
      <c r="Q13" s="1439"/>
      <c r="R13" s="1235"/>
    </row>
    <row r="14" spans="1:18" s="137" customFormat="1" ht="21" customHeight="1" thickBot="1">
      <c r="A14" s="2510" t="s">
        <v>9</v>
      </c>
      <c r="B14" s="2511"/>
      <c r="C14" s="2511"/>
      <c r="D14" s="158">
        <f>SUM(H14:L14)</f>
        <v>150000</v>
      </c>
      <c r="E14" s="159">
        <f>SUM(E17:E19)</f>
        <v>0</v>
      </c>
      <c r="F14" s="159">
        <f>SUM(F17:F19)</f>
        <v>0</v>
      </c>
      <c r="G14" s="159">
        <f>SUM(G17:G19)</f>
        <v>0</v>
      </c>
      <c r="H14" s="1221">
        <f>SUM(H7)</f>
        <v>0</v>
      </c>
      <c r="I14" s="1222">
        <f>SUM(I7)</f>
        <v>50000</v>
      </c>
      <c r="J14" s="1223">
        <f>SUM(J7)</f>
        <v>0</v>
      </c>
      <c r="K14" s="1221">
        <f>SUM(K7)</f>
        <v>100000</v>
      </c>
      <c r="L14" s="1224">
        <f>SUM(L7)</f>
        <v>0</v>
      </c>
      <c r="M14" s="1440">
        <f>SUM(N14:R14)</f>
        <v>0</v>
      </c>
      <c r="N14" s="1441">
        <f>SUM(N7)</f>
        <v>0</v>
      </c>
      <c r="O14" s="1442">
        <f>SUM(O7)</f>
        <v>0</v>
      </c>
      <c r="P14" s="1443">
        <f>SUM(P7)</f>
        <v>0</v>
      </c>
      <c r="Q14" s="1444">
        <f>SUM(Q7)</f>
        <v>0</v>
      </c>
      <c r="R14" s="1445">
        <f>SUM(R7)</f>
        <v>0</v>
      </c>
    </row>
  </sheetData>
  <sheetProtection/>
  <mergeCells count="17">
    <mergeCell ref="A1:R1"/>
    <mergeCell ref="K3:R3"/>
    <mergeCell ref="A4:C6"/>
    <mergeCell ref="D4:D6"/>
    <mergeCell ref="E4:G4"/>
    <mergeCell ref="H4:L4"/>
    <mergeCell ref="M4:R4"/>
    <mergeCell ref="H5:L5"/>
    <mergeCell ref="M5:M6"/>
    <mergeCell ref="A14:C14"/>
    <mergeCell ref="A10:B10"/>
    <mergeCell ref="A11:B11"/>
    <mergeCell ref="A12:B12"/>
    <mergeCell ref="A7:C7"/>
    <mergeCell ref="N5:R5"/>
    <mergeCell ref="A8:K8"/>
    <mergeCell ref="A9:C9"/>
  </mergeCells>
  <printOptions/>
  <pageMargins left="0.1968503937007874" right="0.11811023622047245" top="0.5905511811023623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1431" customWidth="1"/>
    <col min="2" max="2" width="14.421875" style="1365" customWidth="1"/>
    <col min="3" max="3" width="5.421875" style="0" customWidth="1"/>
    <col min="4" max="4" width="7.57421875" style="15" customWidth="1"/>
    <col min="5" max="5" width="8.421875" style="15" customWidth="1"/>
    <col min="6" max="6" width="18.421875" style="0" customWidth="1"/>
    <col min="7" max="7" width="7.57421875" style="1429" bestFit="1" customWidth="1"/>
    <col min="8" max="8" width="6.421875" style="0" bestFit="1" customWidth="1"/>
    <col min="9" max="9" width="5.57421875" style="1430" customWidth="1"/>
    <col min="10" max="10" width="7.57421875" style="24" customWidth="1"/>
    <col min="11" max="11" width="6.421875" style="1429" customWidth="1"/>
    <col min="12" max="12" width="6.421875" style="108" customWidth="1"/>
    <col min="13" max="13" width="6.421875" style="1430" bestFit="1" customWidth="1"/>
    <col min="14" max="14" width="6.421875" style="24" customWidth="1"/>
    <col min="15" max="15" width="14.421875" style="1111" customWidth="1"/>
  </cols>
  <sheetData>
    <row r="1" spans="1:14" ht="31.5" customHeight="1">
      <c r="A1" s="2574" t="s">
        <v>1274</v>
      </c>
      <c r="B1" s="2575"/>
      <c r="C1" s="2575"/>
      <c r="D1" s="2575"/>
      <c r="E1" s="2575"/>
      <c r="F1" s="2575"/>
      <c r="G1" s="2575"/>
      <c r="H1" s="2575"/>
      <c r="I1" s="2575"/>
      <c r="J1" s="2575"/>
      <c r="K1" s="2575"/>
      <c r="L1" s="2575"/>
      <c r="M1" s="2575"/>
      <c r="N1" s="2576"/>
    </row>
    <row r="2" spans="1:14" ht="21.75" customHeight="1" thickBot="1">
      <c r="A2" s="2577"/>
      <c r="B2" s="2578"/>
      <c r="C2" s="2578"/>
      <c r="D2" s="2578"/>
      <c r="E2" s="2578"/>
      <c r="F2" s="2578"/>
      <c r="G2" s="2578"/>
      <c r="H2" s="2578"/>
      <c r="I2" s="2578"/>
      <c r="J2" s="2578"/>
      <c r="K2" s="2578"/>
      <c r="L2" s="2578"/>
      <c r="M2" s="2578"/>
      <c r="N2" s="2579"/>
    </row>
    <row r="3" spans="1:14" ht="12.75" customHeight="1">
      <c r="A3" s="2584"/>
      <c r="B3" s="2586" t="s">
        <v>1</v>
      </c>
      <c r="C3" s="2588" t="s">
        <v>1229</v>
      </c>
      <c r="D3" s="2590" t="s">
        <v>1230</v>
      </c>
      <c r="E3" s="2592" t="s">
        <v>5</v>
      </c>
      <c r="F3" s="2590" t="s">
        <v>132</v>
      </c>
      <c r="G3" s="2580" t="s">
        <v>1231</v>
      </c>
      <c r="H3" s="2580"/>
      <c r="I3" s="2580"/>
      <c r="J3" s="2581"/>
      <c r="K3" s="2582" t="s">
        <v>238</v>
      </c>
      <c r="L3" s="2582"/>
      <c r="M3" s="2582"/>
      <c r="N3" s="2583"/>
    </row>
    <row r="4" spans="1:14" ht="18" customHeight="1" thickBot="1">
      <c r="A4" s="2585"/>
      <c r="B4" s="2587"/>
      <c r="C4" s="2589"/>
      <c r="D4" s="2591"/>
      <c r="E4" s="2593"/>
      <c r="F4" s="2591"/>
      <c r="G4" s="1371" t="s">
        <v>1232</v>
      </c>
      <c r="H4" s="1372" t="s">
        <v>40</v>
      </c>
      <c r="I4" s="1373" t="s">
        <v>64</v>
      </c>
      <c r="J4" s="1374" t="s">
        <v>9</v>
      </c>
      <c r="K4" s="1375" t="s">
        <v>1232</v>
      </c>
      <c r="L4" s="1376" t="s">
        <v>40</v>
      </c>
      <c r="M4" s="1377" t="s">
        <v>64</v>
      </c>
      <c r="N4" s="1446" t="s">
        <v>9</v>
      </c>
    </row>
    <row r="5" spans="1:16" ht="12" customHeight="1">
      <c r="A5" s="2552"/>
      <c r="B5" s="2555" t="s">
        <v>1233</v>
      </c>
      <c r="C5" s="2572" t="s">
        <v>974</v>
      </c>
      <c r="D5" s="2594" t="s">
        <v>1234</v>
      </c>
      <c r="E5" s="2596" t="s">
        <v>81</v>
      </c>
      <c r="F5" s="1378" t="s">
        <v>117</v>
      </c>
      <c r="G5" s="2561">
        <v>30000</v>
      </c>
      <c r="H5" s="1379"/>
      <c r="I5" s="1380"/>
      <c r="J5" s="2564">
        <f>SUM(G5:I9)</f>
        <v>30000</v>
      </c>
      <c r="K5" s="2567"/>
      <c r="L5" s="1379"/>
      <c r="M5" s="1380"/>
      <c r="N5" s="1447">
        <f>SUM(K5:M5)</f>
        <v>0</v>
      </c>
      <c r="P5" s="1381"/>
    </row>
    <row r="6" spans="1:14" ht="12" customHeight="1">
      <c r="A6" s="2553"/>
      <c r="B6" s="2556"/>
      <c r="C6" s="2301"/>
      <c r="D6" s="2209"/>
      <c r="E6" s="2314"/>
      <c r="F6" s="89" t="s">
        <v>1235</v>
      </c>
      <c r="G6" s="2562"/>
      <c r="H6" s="1382"/>
      <c r="I6" s="1383"/>
      <c r="J6" s="2565"/>
      <c r="K6" s="2568"/>
      <c r="L6" s="1382"/>
      <c r="M6" s="1383"/>
      <c r="N6" s="1448">
        <f>SUM(K6:M6)</f>
        <v>0</v>
      </c>
    </row>
    <row r="7" spans="1:14" ht="12" customHeight="1">
      <c r="A7" s="2553"/>
      <c r="B7" s="2556"/>
      <c r="C7" s="2301"/>
      <c r="D7" s="2209"/>
      <c r="E7" s="2314"/>
      <c r="F7" s="89" t="s">
        <v>1236</v>
      </c>
      <c r="G7" s="2562"/>
      <c r="H7" s="1382"/>
      <c r="I7" s="1383"/>
      <c r="J7" s="2565"/>
      <c r="K7" s="2568"/>
      <c r="L7" s="1382"/>
      <c r="M7" s="1383"/>
      <c r="N7" s="1448">
        <f>SUM(K7:M7)</f>
        <v>0</v>
      </c>
    </row>
    <row r="8" spans="1:14" ht="12" customHeight="1">
      <c r="A8" s="2553"/>
      <c r="B8" s="2556"/>
      <c r="C8" s="2301"/>
      <c r="D8" s="2209"/>
      <c r="E8" s="2314"/>
      <c r="F8" s="89" t="s">
        <v>536</v>
      </c>
      <c r="G8" s="2562"/>
      <c r="H8" s="1382"/>
      <c r="I8" s="1383"/>
      <c r="J8" s="2565"/>
      <c r="K8" s="2568"/>
      <c r="L8" s="1382"/>
      <c r="M8" s="1383"/>
      <c r="N8" s="1448">
        <f>SUM(K8:M8)</f>
        <v>0</v>
      </c>
    </row>
    <row r="9" spans="1:14" ht="12" customHeight="1" thickBot="1">
      <c r="A9" s="2570"/>
      <c r="B9" s="2571"/>
      <c r="C9" s="2573"/>
      <c r="D9" s="2595"/>
      <c r="E9" s="2597"/>
      <c r="F9" s="1385" t="s">
        <v>1237</v>
      </c>
      <c r="G9" s="2563"/>
      <c r="H9" s="1386"/>
      <c r="I9" s="1387"/>
      <c r="J9" s="2566"/>
      <c r="K9" s="2569"/>
      <c r="L9" s="1386"/>
      <c r="M9" s="1387"/>
      <c r="N9" s="1449">
        <f>SUM(K9:M9)</f>
        <v>0</v>
      </c>
    </row>
    <row r="10" spans="1:14" ht="12" customHeight="1" thickBot="1" thickTop="1">
      <c r="A10" s="2558" t="s">
        <v>9</v>
      </c>
      <c r="B10" s="2559"/>
      <c r="C10" s="2559"/>
      <c r="D10" s="2559"/>
      <c r="E10" s="2560"/>
      <c r="F10" s="1391" t="s">
        <v>892</v>
      </c>
      <c r="G10" s="1392">
        <f>SUM(G5:G9)</f>
        <v>30000</v>
      </c>
      <c r="H10" s="1393">
        <f>SUM(H5:H9)</f>
        <v>0</v>
      </c>
      <c r="I10" s="1394">
        <f>SUM(I5:I9)</f>
        <v>0</v>
      </c>
      <c r="J10" s="1395">
        <f>SUM(J5:J9)</f>
        <v>30000</v>
      </c>
      <c r="K10" s="1392">
        <f>SUM(K5)</f>
        <v>0</v>
      </c>
      <c r="L10" s="1396">
        <f>SUM(L5:L9)</f>
        <v>0</v>
      </c>
      <c r="M10" s="1394">
        <f>SUM(M5:M9)</f>
        <v>0</v>
      </c>
      <c r="N10" s="1450">
        <f>SUM(N5:N9)</f>
        <v>0</v>
      </c>
    </row>
    <row r="11" spans="1:14" ht="12" customHeight="1" thickBot="1">
      <c r="A11" s="1397"/>
      <c r="B11" s="1398"/>
      <c r="C11" s="1399"/>
      <c r="D11" s="1399"/>
      <c r="E11" s="1399"/>
      <c r="F11" s="1399"/>
      <c r="G11" s="1400"/>
      <c r="H11" s="1399"/>
      <c r="I11" s="1401"/>
      <c r="J11" s="1399"/>
      <c r="K11" s="1400"/>
      <c r="L11" s="1402"/>
      <c r="M11" s="1401"/>
      <c r="N11" s="1403"/>
    </row>
    <row r="12" spans="1:16" ht="12" customHeight="1">
      <c r="A12" s="2552"/>
      <c r="B12" s="2555" t="s">
        <v>893</v>
      </c>
      <c r="C12" s="2301" t="s">
        <v>974</v>
      </c>
      <c r="D12" s="2208" t="s">
        <v>894</v>
      </c>
      <c r="E12" s="2208" t="s">
        <v>81</v>
      </c>
      <c r="F12" s="107" t="s">
        <v>1238</v>
      </c>
      <c r="G12" s="2561">
        <v>40000</v>
      </c>
      <c r="H12" s="1379"/>
      <c r="I12" s="1380"/>
      <c r="J12" s="2564">
        <f>SUM(G12:I15)</f>
        <v>40000</v>
      </c>
      <c r="K12" s="2549"/>
      <c r="L12" s="1382"/>
      <c r="M12" s="1383"/>
      <c r="N12" s="1448">
        <f>SUM(K12:M12)</f>
        <v>0</v>
      </c>
      <c r="O12" s="1381"/>
      <c r="P12" s="1381"/>
    </row>
    <row r="13" spans="1:14" ht="12" customHeight="1">
      <c r="A13" s="2553"/>
      <c r="B13" s="2556"/>
      <c r="C13" s="2301"/>
      <c r="D13" s="2209"/>
      <c r="E13" s="2209"/>
      <c r="F13" s="90" t="s">
        <v>61</v>
      </c>
      <c r="G13" s="2562"/>
      <c r="H13" s="1382"/>
      <c r="I13" s="1383"/>
      <c r="J13" s="2565"/>
      <c r="K13" s="2550"/>
      <c r="L13" s="1382"/>
      <c r="M13" s="1383"/>
      <c r="N13" s="1448">
        <f>SUM(K13:M13)</f>
        <v>0</v>
      </c>
    </row>
    <row r="14" spans="1:14" ht="12" customHeight="1">
      <c r="A14" s="2553"/>
      <c r="B14" s="2556"/>
      <c r="C14" s="2301"/>
      <c r="D14" s="2209"/>
      <c r="E14" s="2209"/>
      <c r="F14" s="90" t="s">
        <v>147</v>
      </c>
      <c r="G14" s="2562"/>
      <c r="H14" s="1382"/>
      <c r="I14" s="1383"/>
      <c r="J14" s="2565"/>
      <c r="K14" s="2550"/>
      <c r="L14" s="1382"/>
      <c r="M14" s="1383"/>
      <c r="N14" s="1448">
        <f>SUM(K14:M14)</f>
        <v>0</v>
      </c>
    </row>
    <row r="15" spans="1:14" ht="12" customHeight="1" thickBot="1">
      <c r="A15" s="2554"/>
      <c r="B15" s="2557"/>
      <c r="C15" s="2302"/>
      <c r="D15" s="2210"/>
      <c r="E15" s="2210"/>
      <c r="F15" s="96" t="s">
        <v>1239</v>
      </c>
      <c r="G15" s="2563"/>
      <c r="H15" s="1386"/>
      <c r="I15" s="1387"/>
      <c r="J15" s="2566"/>
      <c r="K15" s="2551"/>
      <c r="L15" s="1382"/>
      <c r="M15" s="1383"/>
      <c r="N15" s="1448">
        <f>SUM(K15:M15)</f>
        <v>0</v>
      </c>
    </row>
    <row r="16" spans="1:14" ht="12" customHeight="1" thickBot="1" thickTop="1">
      <c r="A16" s="2558" t="s">
        <v>9</v>
      </c>
      <c r="B16" s="2559"/>
      <c r="C16" s="2559"/>
      <c r="D16" s="2559"/>
      <c r="E16" s="2560"/>
      <c r="F16" s="1391" t="s">
        <v>892</v>
      </c>
      <c r="G16" s="1392">
        <f>G12</f>
        <v>40000</v>
      </c>
      <c r="H16" s="1393">
        <f aca="true" t="shared" si="0" ref="H16:N16">SUM(H12:H15)</f>
        <v>0</v>
      </c>
      <c r="I16" s="1394">
        <f t="shared" si="0"/>
        <v>0</v>
      </c>
      <c r="J16" s="1395">
        <f>SUM(G12:I15)</f>
        <v>40000</v>
      </c>
      <c r="K16" s="1392">
        <f t="shared" si="0"/>
        <v>0</v>
      </c>
      <c r="L16" s="1396">
        <f t="shared" si="0"/>
        <v>0</v>
      </c>
      <c r="M16" s="1394">
        <f t="shared" si="0"/>
        <v>0</v>
      </c>
      <c r="N16" s="1450">
        <f t="shared" si="0"/>
        <v>0</v>
      </c>
    </row>
    <row r="17" spans="1:14" ht="12" customHeight="1" thickBot="1">
      <c r="A17" s="1397"/>
      <c r="B17" s="1398"/>
      <c r="C17" s="1399"/>
      <c r="D17" s="1399"/>
      <c r="E17" s="1399"/>
      <c r="F17" s="1399"/>
      <c r="G17" s="1400"/>
      <c r="H17" s="1399"/>
      <c r="I17" s="1401"/>
      <c r="J17" s="1399"/>
      <c r="K17" s="1400"/>
      <c r="L17" s="1402"/>
      <c r="M17" s="1401"/>
      <c r="N17" s="1403"/>
    </row>
    <row r="18" spans="1:16" ht="12" customHeight="1">
      <c r="A18" s="2552"/>
      <c r="B18" s="2555" t="s">
        <v>895</v>
      </c>
      <c r="C18" s="2572" t="s">
        <v>974</v>
      </c>
      <c r="D18" s="2594" t="s">
        <v>1240</v>
      </c>
      <c r="E18" s="2596" t="s">
        <v>1241</v>
      </c>
      <c r="F18" s="1370"/>
      <c r="G18" s="2561">
        <v>50000</v>
      </c>
      <c r="H18" s="1379"/>
      <c r="I18" s="1380"/>
      <c r="J18" s="2564">
        <f>SUM(G18:I21)</f>
        <v>50000</v>
      </c>
      <c r="K18" s="1404"/>
      <c r="L18" s="1379"/>
      <c r="M18" s="1380"/>
      <c r="N18" s="1447">
        <f>SUM(K18:M18)</f>
        <v>0</v>
      </c>
      <c r="O18" s="22" t="s">
        <v>1242</v>
      </c>
      <c r="P18" s="1381"/>
    </row>
    <row r="19" spans="1:15" ht="12" customHeight="1">
      <c r="A19" s="2553"/>
      <c r="B19" s="2556"/>
      <c r="C19" s="2301"/>
      <c r="D19" s="2209"/>
      <c r="E19" s="2314"/>
      <c r="F19" s="89" t="s">
        <v>896</v>
      </c>
      <c r="G19" s="2562"/>
      <c r="H19" s="1382"/>
      <c r="I19" s="1383"/>
      <c r="J19" s="2565"/>
      <c r="K19" s="1405"/>
      <c r="L19" s="1382"/>
      <c r="M19" s="1383"/>
      <c r="N19" s="1448">
        <f>SUM(K19:M19)</f>
        <v>0</v>
      </c>
      <c r="O19" s="22" t="s">
        <v>1243</v>
      </c>
    </row>
    <row r="20" spans="1:14" ht="12" customHeight="1">
      <c r="A20" s="2553"/>
      <c r="B20" s="2556"/>
      <c r="C20" s="2301"/>
      <c r="D20" s="2209"/>
      <c r="E20" s="2314"/>
      <c r="F20" s="89"/>
      <c r="G20" s="2562"/>
      <c r="H20" s="1382"/>
      <c r="I20" s="1383"/>
      <c r="J20" s="2565"/>
      <c r="K20" s="1405"/>
      <c r="L20" s="1382"/>
      <c r="M20" s="1383"/>
      <c r="N20" s="1448">
        <f>SUM(K20:M20)</f>
        <v>0</v>
      </c>
    </row>
    <row r="21" spans="1:14" ht="12" customHeight="1" thickBot="1">
      <c r="A21" s="2554"/>
      <c r="B21" s="2557"/>
      <c r="C21" s="2573"/>
      <c r="D21" s="2595"/>
      <c r="E21" s="2597"/>
      <c r="F21" s="1385"/>
      <c r="G21" s="2563"/>
      <c r="H21" s="1386"/>
      <c r="I21" s="1387"/>
      <c r="J21" s="2566"/>
      <c r="K21" s="1406"/>
      <c r="L21" s="1386"/>
      <c r="M21" s="1387"/>
      <c r="N21" s="1449">
        <f>SUM(K21:M21)</f>
        <v>0</v>
      </c>
    </row>
    <row r="22" spans="1:14" ht="12" customHeight="1" thickBot="1" thickTop="1">
      <c r="A22" s="2558" t="s">
        <v>9</v>
      </c>
      <c r="B22" s="2559"/>
      <c r="C22" s="2559"/>
      <c r="D22" s="2559"/>
      <c r="E22" s="2560"/>
      <c r="F22" s="1391" t="s">
        <v>1244</v>
      </c>
      <c r="G22" s="1392">
        <f aca="true" t="shared" si="1" ref="G22:N22">SUM(G18:G21)</f>
        <v>50000</v>
      </c>
      <c r="H22" s="1393">
        <f t="shared" si="1"/>
        <v>0</v>
      </c>
      <c r="I22" s="1394">
        <f t="shared" si="1"/>
        <v>0</v>
      </c>
      <c r="J22" s="1395">
        <f t="shared" si="1"/>
        <v>50000</v>
      </c>
      <c r="K22" s="1392">
        <f t="shared" si="1"/>
        <v>0</v>
      </c>
      <c r="L22" s="1396">
        <f t="shared" si="1"/>
        <v>0</v>
      </c>
      <c r="M22" s="1394">
        <f t="shared" si="1"/>
        <v>0</v>
      </c>
      <c r="N22" s="1450">
        <f t="shared" si="1"/>
        <v>0</v>
      </c>
    </row>
    <row r="23" spans="1:14" ht="12" customHeight="1" thickBot="1">
      <c r="A23" s="1451"/>
      <c r="B23" s="1407"/>
      <c r="C23" s="1408"/>
      <c r="D23" s="1408"/>
      <c r="E23" s="1408"/>
      <c r="F23" s="1409"/>
      <c r="G23" s="1410"/>
      <c r="H23" s="1411"/>
      <c r="I23" s="1412"/>
      <c r="J23" s="1413"/>
      <c r="K23" s="1410"/>
      <c r="L23" s="1414"/>
      <c r="M23" s="1412"/>
      <c r="N23" s="1452"/>
    </row>
    <row r="24" spans="1:16" ht="12" customHeight="1">
      <c r="A24" s="2552"/>
      <c r="B24" s="2555" t="s">
        <v>1245</v>
      </c>
      <c r="C24" s="2572" t="s">
        <v>974</v>
      </c>
      <c r="D24" s="2594" t="s">
        <v>897</v>
      </c>
      <c r="E24" s="2594" t="s">
        <v>531</v>
      </c>
      <c r="F24" s="1370"/>
      <c r="G24" s="2561">
        <v>12000</v>
      </c>
      <c r="H24" s="1379"/>
      <c r="I24" s="1380"/>
      <c r="J24" s="2564">
        <f>SUM(G24:I24)</f>
        <v>12000</v>
      </c>
      <c r="K24" s="1404"/>
      <c r="L24" s="1379"/>
      <c r="M24" s="1380"/>
      <c r="N24" s="1447">
        <f>SUM(K24:M24)</f>
        <v>0</v>
      </c>
      <c r="P24" s="1381"/>
    </row>
    <row r="25" spans="1:15" ht="12" customHeight="1">
      <c r="A25" s="2553"/>
      <c r="B25" s="2556"/>
      <c r="C25" s="2301"/>
      <c r="D25" s="2209"/>
      <c r="E25" s="2209"/>
      <c r="F25" s="89" t="s">
        <v>896</v>
      </c>
      <c r="G25" s="2562"/>
      <c r="H25" s="1382"/>
      <c r="I25" s="1383"/>
      <c r="J25" s="2565"/>
      <c r="K25" s="1405"/>
      <c r="L25" s="1382"/>
      <c r="M25" s="1383"/>
      <c r="N25" s="1448">
        <f>SUM(K25:M25)</f>
        <v>0</v>
      </c>
      <c r="O25" s="108" t="s">
        <v>1275</v>
      </c>
    </row>
    <row r="26" spans="1:14" ht="12" customHeight="1">
      <c r="A26" s="2553"/>
      <c r="B26" s="2556"/>
      <c r="C26" s="2301"/>
      <c r="D26" s="2209"/>
      <c r="E26" s="2209"/>
      <c r="F26" s="89"/>
      <c r="G26" s="2562"/>
      <c r="H26" s="1382"/>
      <c r="I26" s="1383"/>
      <c r="J26" s="2565"/>
      <c r="K26" s="1405"/>
      <c r="L26" s="1382"/>
      <c r="M26" s="1383"/>
      <c r="N26" s="1448">
        <f>SUM(K26:M26)</f>
        <v>0</v>
      </c>
    </row>
    <row r="27" spans="1:14" ht="12" customHeight="1" thickBot="1">
      <c r="A27" s="2554"/>
      <c r="B27" s="2557"/>
      <c r="C27" s="2573"/>
      <c r="D27" s="2595"/>
      <c r="E27" s="2595"/>
      <c r="F27" s="1385"/>
      <c r="G27" s="2563"/>
      <c r="H27" s="1386"/>
      <c r="I27" s="1387"/>
      <c r="J27" s="2566"/>
      <c r="K27" s="1406"/>
      <c r="L27" s="1386"/>
      <c r="M27" s="1387"/>
      <c r="N27" s="1449">
        <f>SUM(K27:M27)</f>
        <v>0</v>
      </c>
    </row>
    <row r="28" spans="1:14" ht="12" customHeight="1" thickBot="1" thickTop="1">
      <c r="A28" s="2558"/>
      <c r="B28" s="2559"/>
      <c r="C28" s="2559"/>
      <c r="D28" s="2559"/>
      <c r="E28" s="2560"/>
      <c r="F28" s="1391" t="s">
        <v>1246</v>
      </c>
      <c r="G28" s="1392">
        <f>SUM(G24)</f>
        <v>12000</v>
      </c>
      <c r="H28" s="1393">
        <f>SUM(H25:H27)</f>
        <v>0</v>
      </c>
      <c r="I28" s="1394">
        <f>SUM(I25:I27)</f>
        <v>0</v>
      </c>
      <c r="J28" s="1395">
        <f>SUM(J24:J27)</f>
        <v>12000</v>
      </c>
      <c r="K28" s="1392">
        <f>SUM(K24:K27)</f>
        <v>0</v>
      </c>
      <c r="L28" s="1396">
        <f>SUM(L24:L27)</f>
        <v>0</v>
      </c>
      <c r="M28" s="1394">
        <f>SUM(M24:M27)</f>
        <v>0</v>
      </c>
      <c r="N28" s="1450">
        <f>SUM(N24:N27)</f>
        <v>0</v>
      </c>
    </row>
    <row r="29" spans="1:14" ht="12" customHeight="1" thickBot="1">
      <c r="A29" s="1451"/>
      <c r="B29" s="1407"/>
      <c r="C29" s="1408"/>
      <c r="D29" s="1408"/>
      <c r="E29" s="1408"/>
      <c r="F29" s="1409"/>
      <c r="G29" s="1410"/>
      <c r="H29" s="1411"/>
      <c r="I29" s="1412"/>
      <c r="J29" s="1413"/>
      <c r="K29" s="1410"/>
      <c r="L29" s="1414"/>
      <c r="M29" s="1412"/>
      <c r="N29" s="1452"/>
    </row>
    <row r="30" spans="1:16" ht="12" customHeight="1">
      <c r="A30" s="2552"/>
      <c r="B30" s="2555" t="s">
        <v>1245</v>
      </c>
      <c r="C30" s="2572" t="s">
        <v>974</v>
      </c>
      <c r="D30" s="2594" t="s">
        <v>897</v>
      </c>
      <c r="E30" s="2594" t="s">
        <v>975</v>
      </c>
      <c r="F30" s="1370"/>
      <c r="G30" s="2598"/>
      <c r="H30" s="1379"/>
      <c r="I30" s="1380"/>
      <c r="J30" s="2564">
        <f>SUM(G30:I33)</f>
        <v>0</v>
      </c>
      <c r="K30" s="1404"/>
      <c r="L30" s="1379"/>
      <c r="M30" s="1380"/>
      <c r="N30" s="1447">
        <f>SUM(K30:M30)</f>
        <v>0</v>
      </c>
      <c r="P30" s="1381"/>
    </row>
    <row r="31" spans="1:14" ht="12" customHeight="1">
      <c r="A31" s="2553"/>
      <c r="B31" s="2556"/>
      <c r="C31" s="2301"/>
      <c r="D31" s="2209"/>
      <c r="E31" s="2209"/>
      <c r="F31" s="89" t="s">
        <v>896</v>
      </c>
      <c r="G31" s="2599"/>
      <c r="H31" s="1382"/>
      <c r="I31" s="1383"/>
      <c r="J31" s="2565"/>
      <c r="K31" s="1405"/>
      <c r="L31" s="1382"/>
      <c r="M31" s="1383"/>
      <c r="N31" s="1448">
        <f>SUM(K31:M31)</f>
        <v>0</v>
      </c>
    </row>
    <row r="32" spans="1:14" ht="12" customHeight="1">
      <c r="A32" s="2553"/>
      <c r="B32" s="2556"/>
      <c r="C32" s="2301"/>
      <c r="D32" s="2209"/>
      <c r="E32" s="2209"/>
      <c r="F32" s="89"/>
      <c r="G32" s="2599"/>
      <c r="H32" s="1382"/>
      <c r="I32" s="1383"/>
      <c r="J32" s="2565"/>
      <c r="K32" s="1405"/>
      <c r="L32" s="1382"/>
      <c r="M32" s="1383"/>
      <c r="N32" s="1448">
        <f>SUM(K32:M32)</f>
        <v>0</v>
      </c>
    </row>
    <row r="33" spans="1:14" ht="12" customHeight="1" thickBot="1">
      <c r="A33" s="2554"/>
      <c r="B33" s="2557"/>
      <c r="C33" s="2573"/>
      <c r="D33" s="2595"/>
      <c r="E33" s="2595"/>
      <c r="F33" s="1385"/>
      <c r="G33" s="2600"/>
      <c r="H33" s="1386"/>
      <c r="I33" s="1387"/>
      <c r="J33" s="2566"/>
      <c r="K33" s="1406"/>
      <c r="L33" s="1386"/>
      <c r="M33" s="1387"/>
      <c r="N33" s="1449">
        <f>SUM(K33:M33)</f>
        <v>0</v>
      </c>
    </row>
    <row r="34" spans="1:14" ht="12" customHeight="1" thickBot="1" thickTop="1">
      <c r="A34" s="1388"/>
      <c r="B34" s="1389"/>
      <c r="C34" s="1389"/>
      <c r="D34" s="1389"/>
      <c r="E34" s="1390"/>
      <c r="F34" s="1391" t="s">
        <v>898</v>
      </c>
      <c r="G34" s="1392">
        <f>SUM(G30)</f>
        <v>0</v>
      </c>
      <c r="H34" s="1393">
        <f>SUM(H31:H33)</f>
        <v>0</v>
      </c>
      <c r="I34" s="1394">
        <f>SUM(I31:I33)</f>
        <v>0</v>
      </c>
      <c r="J34" s="1395">
        <f>SUM(J30:J33)</f>
        <v>0</v>
      </c>
      <c r="K34" s="1392">
        <f>SUM(K30:K33)</f>
        <v>0</v>
      </c>
      <c r="L34" s="1396">
        <f>SUM(L30:L33)</f>
        <v>0</v>
      </c>
      <c r="M34" s="1394">
        <f>SUM(M30:M33)</f>
        <v>0</v>
      </c>
      <c r="N34" s="1450">
        <f>SUM(N30:N33)</f>
        <v>0</v>
      </c>
    </row>
    <row r="35" spans="1:14" ht="21" customHeight="1" thickBot="1">
      <c r="A35" s="1397"/>
      <c r="B35" s="1398"/>
      <c r="C35" s="1399"/>
      <c r="D35" s="1399"/>
      <c r="E35" s="1399"/>
      <c r="F35" s="1399"/>
      <c r="G35" s="1400"/>
      <c r="H35" s="1399"/>
      <c r="I35" s="1401"/>
      <c r="J35" s="1399"/>
      <c r="K35" s="1400"/>
      <c r="L35" s="1402"/>
      <c r="M35" s="1401"/>
      <c r="N35" s="1403"/>
    </row>
    <row r="36" spans="1:16" ht="12" customHeight="1">
      <c r="A36" s="2552"/>
      <c r="B36" s="2555" t="s">
        <v>1247</v>
      </c>
      <c r="C36" s="2300" t="s">
        <v>974</v>
      </c>
      <c r="D36" s="2208" t="s">
        <v>1248</v>
      </c>
      <c r="E36" s="2208" t="s">
        <v>83</v>
      </c>
      <c r="F36" s="90" t="s">
        <v>91</v>
      </c>
      <c r="G36" s="1405">
        <v>100000</v>
      </c>
      <c r="H36" s="1382"/>
      <c r="I36" s="1383"/>
      <c r="J36" s="2564">
        <f>SUM(G36:I36)</f>
        <v>100000</v>
      </c>
      <c r="K36" s="1405"/>
      <c r="L36" s="1382"/>
      <c r="M36" s="1383"/>
      <c r="N36" s="1448">
        <f>SUM(K36:M36)</f>
        <v>0</v>
      </c>
      <c r="P36" s="1381"/>
    </row>
    <row r="37" spans="1:14" ht="12" customHeight="1">
      <c r="A37" s="2553"/>
      <c r="B37" s="2556"/>
      <c r="C37" s="2301"/>
      <c r="D37" s="2209"/>
      <c r="E37" s="2209"/>
      <c r="F37" s="89" t="s">
        <v>899</v>
      </c>
      <c r="G37" s="1405"/>
      <c r="H37" s="1382"/>
      <c r="I37" s="1383"/>
      <c r="J37" s="2565"/>
      <c r="K37" s="1405"/>
      <c r="L37" s="1382"/>
      <c r="M37" s="1383"/>
      <c r="N37" s="1448">
        <f>SUM(K37:M37)</f>
        <v>0</v>
      </c>
    </row>
    <row r="38" spans="1:14" ht="12" customHeight="1">
      <c r="A38" s="2553"/>
      <c r="B38" s="2556"/>
      <c r="C38" s="2301"/>
      <c r="D38" s="2209"/>
      <c r="E38" s="2209"/>
      <c r="F38" s="89" t="s">
        <v>900</v>
      </c>
      <c r="G38" s="1405"/>
      <c r="H38" s="1382"/>
      <c r="I38" s="1383"/>
      <c r="J38" s="2565"/>
      <c r="K38" s="1405"/>
      <c r="L38" s="1382"/>
      <c r="M38" s="1383"/>
      <c r="N38" s="1448">
        <f>SUM(K38:M38)</f>
        <v>0</v>
      </c>
    </row>
    <row r="39" spans="1:14" ht="12" customHeight="1" thickBot="1">
      <c r="A39" s="2554"/>
      <c r="B39" s="2557"/>
      <c r="C39" s="2302"/>
      <c r="D39" s="2210"/>
      <c r="E39" s="2210"/>
      <c r="F39" s="95"/>
      <c r="G39" s="1415"/>
      <c r="H39" s="1382"/>
      <c r="I39" s="1383"/>
      <c r="J39" s="2566"/>
      <c r="K39" s="1405"/>
      <c r="L39" s="1382"/>
      <c r="M39" s="1383"/>
      <c r="N39" s="1448">
        <f>SUM(K39:M39)</f>
        <v>0</v>
      </c>
    </row>
    <row r="40" spans="1:14" ht="12" customHeight="1" thickBot="1" thickTop="1">
      <c r="A40" s="2558" t="s">
        <v>9</v>
      </c>
      <c r="B40" s="2559"/>
      <c r="C40" s="2559"/>
      <c r="D40" s="2559"/>
      <c r="E40" s="2560"/>
      <c r="F40" s="1391" t="s">
        <v>1249</v>
      </c>
      <c r="G40" s="1392">
        <f aca="true" t="shared" si="2" ref="G40:N40">SUM(G36:G39)</f>
        <v>100000</v>
      </c>
      <c r="H40" s="1393">
        <f t="shared" si="2"/>
        <v>0</v>
      </c>
      <c r="I40" s="1394">
        <f t="shared" si="2"/>
        <v>0</v>
      </c>
      <c r="J40" s="1395">
        <f t="shared" si="2"/>
        <v>100000</v>
      </c>
      <c r="K40" s="1392">
        <f t="shared" si="2"/>
        <v>0</v>
      </c>
      <c r="L40" s="1396">
        <f t="shared" si="2"/>
        <v>0</v>
      </c>
      <c r="M40" s="1394">
        <f t="shared" si="2"/>
        <v>0</v>
      </c>
      <c r="N40" s="1450">
        <f t="shared" si="2"/>
        <v>0</v>
      </c>
    </row>
    <row r="41" spans="1:14" ht="15" customHeight="1" thickBot="1">
      <c r="A41" s="1397"/>
      <c r="B41" s="1398"/>
      <c r="C41" s="1399"/>
      <c r="D41" s="1399"/>
      <c r="E41" s="1399"/>
      <c r="F41" s="1399"/>
      <c r="G41" s="1400"/>
      <c r="H41" s="1399"/>
      <c r="I41" s="1401"/>
      <c r="J41" s="1399"/>
      <c r="K41" s="1400"/>
      <c r="L41" s="1402"/>
      <c r="M41" s="1401"/>
      <c r="N41" s="1403"/>
    </row>
    <row r="42" spans="1:15" ht="12" customHeight="1">
      <c r="A42" s="2552"/>
      <c r="B42" s="2555" t="s">
        <v>1250</v>
      </c>
      <c r="C42" s="2572" t="s">
        <v>974</v>
      </c>
      <c r="D42" s="2208" t="s">
        <v>1248</v>
      </c>
      <c r="E42" s="2208" t="s">
        <v>83</v>
      </c>
      <c r="F42" s="107"/>
      <c r="G42" s="1405">
        <v>100000</v>
      </c>
      <c r="H42" s="1382"/>
      <c r="I42" s="1383"/>
      <c r="J42" s="2564">
        <f>SUM(G42:I42)</f>
        <v>100000</v>
      </c>
      <c r="K42" s="2549"/>
      <c r="L42" s="1382"/>
      <c r="M42" s="1383"/>
      <c r="N42" s="1448">
        <f>SUM(K42:M42)</f>
        <v>0</v>
      </c>
      <c r="O42" s="1416"/>
    </row>
    <row r="43" spans="1:15" ht="12" customHeight="1">
      <c r="A43" s="2553"/>
      <c r="B43" s="2556"/>
      <c r="C43" s="2301"/>
      <c r="D43" s="2209"/>
      <c r="E43" s="2209"/>
      <c r="F43" s="89"/>
      <c r="G43" s="1405"/>
      <c r="H43" s="1382"/>
      <c r="I43" s="1383"/>
      <c r="J43" s="2565"/>
      <c r="K43" s="2550"/>
      <c r="L43" s="1382"/>
      <c r="M43" s="1383"/>
      <c r="N43" s="1448">
        <f>SUM(K43:M43)</f>
        <v>0</v>
      </c>
      <c r="O43" s="1417"/>
    </row>
    <row r="44" spans="1:14" ht="16.5" customHeight="1">
      <c r="A44" s="2553"/>
      <c r="B44" s="2556"/>
      <c r="C44" s="2301"/>
      <c r="D44" s="2209"/>
      <c r="E44" s="2209"/>
      <c r="F44" s="89"/>
      <c r="G44" s="1405"/>
      <c r="H44" s="1382"/>
      <c r="I44" s="1383"/>
      <c r="J44" s="2565"/>
      <c r="K44" s="2550"/>
      <c r="L44" s="1382"/>
      <c r="M44" s="1383"/>
      <c r="N44" s="1448">
        <f>SUM(K44:M44)</f>
        <v>0</v>
      </c>
    </row>
    <row r="45" spans="1:14" ht="12" customHeight="1" thickBot="1">
      <c r="A45" s="2554"/>
      <c r="B45" s="2557"/>
      <c r="C45" s="2573"/>
      <c r="D45" s="2210"/>
      <c r="E45" s="2210"/>
      <c r="F45" s="95"/>
      <c r="G45" s="1415"/>
      <c r="H45" s="1382"/>
      <c r="I45" s="1383"/>
      <c r="J45" s="2566"/>
      <c r="K45" s="2551"/>
      <c r="L45" s="1382"/>
      <c r="M45" s="1383"/>
      <c r="N45" s="1448">
        <f>SUM(K45:M45)</f>
        <v>0</v>
      </c>
    </row>
    <row r="46" spans="1:14" ht="12" customHeight="1" thickBot="1" thickTop="1">
      <c r="A46" s="2558"/>
      <c r="B46" s="2559"/>
      <c r="C46" s="2559"/>
      <c r="D46" s="2559"/>
      <c r="E46" s="2560"/>
      <c r="F46" s="1391" t="s">
        <v>1249</v>
      </c>
      <c r="G46" s="1392">
        <f>SUM(G42)</f>
        <v>100000</v>
      </c>
      <c r="H46" s="1393">
        <f aca="true" t="shared" si="3" ref="H46:N46">SUM(H42:H45)</f>
        <v>0</v>
      </c>
      <c r="I46" s="1394">
        <f t="shared" si="3"/>
        <v>0</v>
      </c>
      <c r="J46" s="1395">
        <f t="shared" si="3"/>
        <v>100000</v>
      </c>
      <c r="K46" s="1392">
        <f t="shared" si="3"/>
        <v>0</v>
      </c>
      <c r="L46" s="1396">
        <f t="shared" si="3"/>
        <v>0</v>
      </c>
      <c r="M46" s="1394">
        <f t="shared" si="3"/>
        <v>0</v>
      </c>
      <c r="N46" s="1450">
        <f t="shared" si="3"/>
        <v>0</v>
      </c>
    </row>
    <row r="47" spans="1:14" ht="14.25" customHeight="1" thickBot="1">
      <c r="A47" s="1397"/>
      <c r="B47" s="1398"/>
      <c r="C47" s="1399"/>
      <c r="D47" s="1399"/>
      <c r="E47" s="1399"/>
      <c r="F47" s="1399"/>
      <c r="G47" s="1400"/>
      <c r="H47" s="1399"/>
      <c r="I47" s="1401"/>
      <c r="J47" s="1399"/>
      <c r="K47" s="1400"/>
      <c r="L47" s="1402"/>
      <c r="M47" s="1401"/>
      <c r="N47" s="1403"/>
    </row>
    <row r="48" spans="1:16" ht="12" customHeight="1">
      <c r="A48" s="2552"/>
      <c r="B48" s="2555" t="s">
        <v>1251</v>
      </c>
      <c r="C48" s="2300" t="s">
        <v>974</v>
      </c>
      <c r="D48" s="2208" t="s">
        <v>901</v>
      </c>
      <c r="E48" s="2596" t="s">
        <v>82</v>
      </c>
      <c r="F48" s="107"/>
      <c r="G48" s="2561"/>
      <c r="H48" s="1418"/>
      <c r="I48" s="1383"/>
      <c r="J48" s="2564">
        <f>SUM(G48:I48)</f>
        <v>0</v>
      </c>
      <c r="K48" s="2549"/>
      <c r="L48" s="1382"/>
      <c r="M48" s="1383"/>
      <c r="N48" s="1448">
        <f>SUM(K48:M48)</f>
        <v>0</v>
      </c>
      <c r="O48" s="1417"/>
      <c r="P48" s="1381"/>
    </row>
    <row r="49" spans="1:15" ht="17.25" customHeight="1">
      <c r="A49" s="2553"/>
      <c r="B49" s="2556"/>
      <c r="C49" s="2301"/>
      <c r="D49" s="2209"/>
      <c r="E49" s="2601"/>
      <c r="F49" s="89" t="s">
        <v>896</v>
      </c>
      <c r="G49" s="2562"/>
      <c r="H49" s="1382"/>
      <c r="I49" s="1383"/>
      <c r="J49" s="2565"/>
      <c r="K49" s="2550"/>
      <c r="L49" s="1382"/>
      <c r="M49" s="1383"/>
      <c r="N49" s="1448">
        <f>SUM(K49:M49)</f>
        <v>0</v>
      </c>
      <c r="O49" s="1417" t="s">
        <v>1252</v>
      </c>
    </row>
    <row r="50" spans="1:15" ht="12" customHeight="1">
      <c r="A50" s="2553"/>
      <c r="B50" s="2556"/>
      <c r="C50" s="2301"/>
      <c r="D50" s="2209"/>
      <c r="E50" s="2314" t="s">
        <v>586</v>
      </c>
      <c r="F50" s="89"/>
      <c r="G50" s="2562"/>
      <c r="H50" s="1382"/>
      <c r="I50" s="1383"/>
      <c r="J50" s="2565"/>
      <c r="K50" s="2550"/>
      <c r="L50" s="1382"/>
      <c r="M50" s="1383"/>
      <c r="N50" s="1448">
        <f>SUM(K50:M50)</f>
        <v>0</v>
      </c>
      <c r="O50" s="1419"/>
    </row>
    <row r="51" spans="1:14" ht="12" customHeight="1" thickBot="1">
      <c r="A51" s="2554"/>
      <c r="B51" s="2557"/>
      <c r="C51" s="2302"/>
      <c r="D51" s="2210"/>
      <c r="E51" s="2602"/>
      <c r="F51" s="95"/>
      <c r="G51" s="2563"/>
      <c r="H51" s="1382"/>
      <c r="I51" s="1383"/>
      <c r="J51" s="2566"/>
      <c r="K51" s="2551"/>
      <c r="L51" s="1382"/>
      <c r="M51" s="1383"/>
      <c r="N51" s="1448">
        <f>SUM(K51:M51)</f>
        <v>0</v>
      </c>
    </row>
    <row r="52" spans="1:14" ht="12" customHeight="1" thickBot="1" thickTop="1">
      <c r="A52" s="2558" t="s">
        <v>9</v>
      </c>
      <c r="B52" s="2559"/>
      <c r="C52" s="2559"/>
      <c r="D52" s="2559"/>
      <c r="E52" s="2560"/>
      <c r="F52" s="1391" t="s">
        <v>1253</v>
      </c>
      <c r="G52" s="1392">
        <f>SUM(G48)</f>
        <v>0</v>
      </c>
      <c r="H52" s="1393">
        <f aca="true" t="shared" si="4" ref="H52:N52">SUM(H48:H51)</f>
        <v>0</v>
      </c>
      <c r="I52" s="1394">
        <f t="shared" si="4"/>
        <v>0</v>
      </c>
      <c r="J52" s="1395">
        <f t="shared" si="4"/>
        <v>0</v>
      </c>
      <c r="K52" s="1392">
        <f t="shared" si="4"/>
        <v>0</v>
      </c>
      <c r="L52" s="1396">
        <f t="shared" si="4"/>
        <v>0</v>
      </c>
      <c r="M52" s="1394">
        <f t="shared" si="4"/>
        <v>0</v>
      </c>
      <c r="N52" s="1450">
        <f t="shared" si="4"/>
        <v>0</v>
      </c>
    </row>
    <row r="53" spans="1:14" ht="15" customHeight="1" thickBot="1">
      <c r="A53" s="1397"/>
      <c r="B53" s="1398"/>
      <c r="C53" s="1399"/>
      <c r="D53" s="1399"/>
      <c r="E53" s="1399"/>
      <c r="F53" s="1399"/>
      <c r="G53" s="1400"/>
      <c r="H53" s="1399"/>
      <c r="I53" s="1401"/>
      <c r="J53" s="1399"/>
      <c r="K53" s="1400"/>
      <c r="L53" s="1402"/>
      <c r="M53" s="1401"/>
      <c r="N53" s="1403"/>
    </row>
    <row r="54" spans="1:14" ht="12" customHeight="1">
      <c r="A54" s="2552"/>
      <c r="B54" s="2555" t="s">
        <v>1254</v>
      </c>
      <c r="C54" s="2572" t="s">
        <v>974</v>
      </c>
      <c r="D54" s="2594" t="s">
        <v>901</v>
      </c>
      <c r="E54" s="2596" t="s">
        <v>82</v>
      </c>
      <c r="F54" s="90"/>
      <c r="G54" s="2561"/>
      <c r="H54" s="1382"/>
      <c r="I54" s="1383"/>
      <c r="J54" s="2564">
        <f>SUM(G54:I54)</f>
        <v>0</v>
      </c>
      <c r="K54" s="2549"/>
      <c r="L54" s="1382"/>
      <c r="M54" s="1383"/>
      <c r="N54" s="1448">
        <f>SUM(K54:M54)</f>
        <v>0</v>
      </c>
    </row>
    <row r="55" spans="1:17" ht="12" customHeight="1">
      <c r="A55" s="2553"/>
      <c r="B55" s="2556"/>
      <c r="C55" s="2301"/>
      <c r="D55" s="2209"/>
      <c r="E55" s="2314"/>
      <c r="F55" s="89" t="s">
        <v>896</v>
      </c>
      <c r="G55" s="2562"/>
      <c r="H55" s="1382"/>
      <c r="I55" s="1383"/>
      <c r="J55" s="2565"/>
      <c r="K55" s="2550"/>
      <c r="L55" s="1382"/>
      <c r="M55" s="1383"/>
      <c r="N55" s="1448">
        <f>SUM(K55:M55)</f>
        <v>0</v>
      </c>
      <c r="O55" s="1417" t="s">
        <v>1276</v>
      </c>
      <c r="P55" s="1381"/>
      <c r="Q55" s="1381"/>
    </row>
    <row r="56" spans="1:14" ht="12" customHeight="1">
      <c r="A56" s="2553"/>
      <c r="B56" s="2556"/>
      <c r="C56" s="2301"/>
      <c r="D56" s="2209"/>
      <c r="E56" s="2314"/>
      <c r="F56" s="90"/>
      <c r="G56" s="2562"/>
      <c r="H56" s="1382"/>
      <c r="I56" s="1383"/>
      <c r="J56" s="2565"/>
      <c r="K56" s="2550"/>
      <c r="L56" s="1382"/>
      <c r="M56" s="1383"/>
      <c r="N56" s="1448">
        <f>SUM(K56:M56)</f>
        <v>0</v>
      </c>
    </row>
    <row r="57" spans="1:14" ht="12" customHeight="1" thickBot="1">
      <c r="A57" s="2554"/>
      <c r="B57" s="2557"/>
      <c r="C57" s="2573"/>
      <c r="D57" s="2595"/>
      <c r="E57" s="2597"/>
      <c r="F57" s="96"/>
      <c r="G57" s="2563"/>
      <c r="H57" s="1382"/>
      <c r="I57" s="1383"/>
      <c r="J57" s="2566"/>
      <c r="K57" s="2551"/>
      <c r="L57" s="1382"/>
      <c r="M57" s="1383"/>
      <c r="N57" s="1448">
        <f>SUM(K57:M57)</f>
        <v>0</v>
      </c>
    </row>
    <row r="58" spans="1:14" ht="12" customHeight="1" thickBot="1" thickTop="1">
      <c r="A58" s="2558" t="s">
        <v>9</v>
      </c>
      <c r="B58" s="2559"/>
      <c r="C58" s="2559"/>
      <c r="D58" s="2559"/>
      <c r="E58" s="2560"/>
      <c r="F58" s="1391" t="s">
        <v>1348</v>
      </c>
      <c r="G58" s="1392">
        <f aca="true" t="shared" si="5" ref="G58:N58">SUM(G54:G57)</f>
        <v>0</v>
      </c>
      <c r="H58" s="1393">
        <f t="shared" si="5"/>
        <v>0</v>
      </c>
      <c r="I58" s="1394">
        <f t="shared" si="5"/>
        <v>0</v>
      </c>
      <c r="J58" s="1395">
        <f t="shared" si="5"/>
        <v>0</v>
      </c>
      <c r="K58" s="1392">
        <f t="shared" si="5"/>
        <v>0</v>
      </c>
      <c r="L58" s="1396">
        <f t="shared" si="5"/>
        <v>0</v>
      </c>
      <c r="M58" s="1394">
        <f t="shared" si="5"/>
        <v>0</v>
      </c>
      <c r="N58" s="1450">
        <f t="shared" si="5"/>
        <v>0</v>
      </c>
    </row>
    <row r="59" spans="1:14" ht="15" customHeight="1" thickBot="1">
      <c r="A59" s="1397"/>
      <c r="B59" s="1398"/>
      <c r="C59" s="1399"/>
      <c r="D59" s="1399"/>
      <c r="E59" s="1399"/>
      <c r="F59" s="1399"/>
      <c r="G59" s="1400"/>
      <c r="H59" s="1399"/>
      <c r="I59" s="1401"/>
      <c r="J59" s="1399"/>
      <c r="K59" s="1400"/>
      <c r="L59" s="1402"/>
      <c r="M59" s="1401"/>
      <c r="N59" s="1403"/>
    </row>
    <row r="60" spans="1:17" ht="12" customHeight="1">
      <c r="A60" s="2552"/>
      <c r="B60" s="2555" t="s">
        <v>902</v>
      </c>
      <c r="C60" s="2300" t="s">
        <v>974</v>
      </c>
      <c r="D60" s="2208" t="s">
        <v>903</v>
      </c>
      <c r="E60" s="2313" t="s">
        <v>904</v>
      </c>
      <c r="F60" s="107"/>
      <c r="G60" s="2561">
        <v>20000</v>
      </c>
      <c r="H60" s="1382"/>
      <c r="I60" s="1383"/>
      <c r="J60" s="2564">
        <f>SUM(G60:I60)</f>
        <v>20000</v>
      </c>
      <c r="K60" s="2549"/>
      <c r="L60" s="1382"/>
      <c r="M60" s="1383"/>
      <c r="N60" s="1448">
        <f>SUM(K60:M60)</f>
        <v>0</v>
      </c>
      <c r="P60" s="1381"/>
      <c r="Q60" s="1381"/>
    </row>
    <row r="61" spans="1:14" ht="12" customHeight="1">
      <c r="A61" s="2553"/>
      <c r="B61" s="2556"/>
      <c r="C61" s="2301"/>
      <c r="D61" s="2209"/>
      <c r="E61" s="2314"/>
      <c r="F61" s="89" t="s">
        <v>896</v>
      </c>
      <c r="G61" s="2562"/>
      <c r="H61" s="1382"/>
      <c r="I61" s="1383"/>
      <c r="J61" s="2565"/>
      <c r="K61" s="2550"/>
      <c r="L61" s="1382"/>
      <c r="M61" s="1383"/>
      <c r="N61" s="1448">
        <f>SUM(K61:M61)</f>
        <v>0</v>
      </c>
    </row>
    <row r="62" spans="1:14" ht="12" customHeight="1">
      <c r="A62" s="2553"/>
      <c r="B62" s="2556"/>
      <c r="C62" s="2301"/>
      <c r="D62" s="2209"/>
      <c r="E62" s="2314"/>
      <c r="F62" s="89"/>
      <c r="G62" s="2562"/>
      <c r="H62" s="1382"/>
      <c r="I62" s="1383"/>
      <c r="J62" s="2565"/>
      <c r="K62" s="2550"/>
      <c r="L62" s="1382"/>
      <c r="M62" s="1383"/>
      <c r="N62" s="1448">
        <f>SUM(K62:M62)</f>
        <v>0</v>
      </c>
    </row>
    <row r="63" spans="1:14" ht="12" customHeight="1" thickBot="1">
      <c r="A63" s="2554"/>
      <c r="B63" s="2557"/>
      <c r="C63" s="2302"/>
      <c r="D63" s="2210"/>
      <c r="E63" s="2229"/>
      <c r="F63" s="95"/>
      <c r="G63" s="2563"/>
      <c r="H63" s="1382"/>
      <c r="I63" s="1383"/>
      <c r="J63" s="2566"/>
      <c r="K63" s="2551"/>
      <c r="L63" s="1382"/>
      <c r="M63" s="1383"/>
      <c r="N63" s="1448">
        <f>SUM(K63:M63)</f>
        <v>0</v>
      </c>
    </row>
    <row r="64" spans="1:14" ht="12" customHeight="1" thickBot="1" thickTop="1">
      <c r="A64" s="2558" t="s">
        <v>9</v>
      </c>
      <c r="B64" s="2559"/>
      <c r="C64" s="2559"/>
      <c r="D64" s="2559"/>
      <c r="E64" s="2560"/>
      <c r="F64" s="1391" t="s">
        <v>1255</v>
      </c>
      <c r="G64" s="1392">
        <f aca="true" t="shared" si="6" ref="G64:N64">SUM(G60:G63)</f>
        <v>20000</v>
      </c>
      <c r="H64" s="1393">
        <f t="shared" si="6"/>
        <v>0</v>
      </c>
      <c r="I64" s="1394">
        <f t="shared" si="6"/>
        <v>0</v>
      </c>
      <c r="J64" s="1395">
        <f t="shared" si="6"/>
        <v>20000</v>
      </c>
      <c r="K64" s="1392">
        <f t="shared" si="6"/>
        <v>0</v>
      </c>
      <c r="L64" s="1396">
        <f t="shared" si="6"/>
        <v>0</v>
      </c>
      <c r="M64" s="1394">
        <f t="shared" si="6"/>
        <v>0</v>
      </c>
      <c r="N64" s="1450">
        <f t="shared" si="6"/>
        <v>0</v>
      </c>
    </row>
    <row r="65" spans="1:14" ht="15" customHeight="1" thickBot="1">
      <c r="A65" s="1397"/>
      <c r="B65" s="1398"/>
      <c r="C65" s="1399"/>
      <c r="D65" s="1399"/>
      <c r="E65" s="1399"/>
      <c r="F65" s="1399"/>
      <c r="G65" s="1400"/>
      <c r="H65" s="1399"/>
      <c r="I65" s="1401"/>
      <c r="J65" s="1399"/>
      <c r="K65" s="1400"/>
      <c r="L65" s="1402"/>
      <c r="M65" s="1401"/>
      <c r="N65" s="1403"/>
    </row>
    <row r="66" spans="1:18" ht="12" customHeight="1">
      <c r="A66" s="2552"/>
      <c r="B66" s="2555" t="s">
        <v>1256</v>
      </c>
      <c r="C66" s="2300" t="s">
        <v>974</v>
      </c>
      <c r="D66" s="1897" t="s">
        <v>1257</v>
      </c>
      <c r="E66" s="2596" t="s">
        <v>905</v>
      </c>
      <c r="F66" s="107"/>
      <c r="G66" s="2561">
        <v>60000</v>
      </c>
      <c r="H66" s="1382"/>
      <c r="I66" s="1383"/>
      <c r="J66" s="2564">
        <f>SUM(G66:I66)</f>
        <v>60000</v>
      </c>
      <c r="K66" s="2549"/>
      <c r="L66" s="1382"/>
      <c r="M66" s="1383"/>
      <c r="N66" s="1448">
        <f>SUM(K66:M66)</f>
        <v>0</v>
      </c>
      <c r="O66" s="1111" t="s">
        <v>1258</v>
      </c>
      <c r="P66">
        <v>30000</v>
      </c>
      <c r="R66" s="1381"/>
    </row>
    <row r="67" spans="1:14" ht="12" customHeight="1">
      <c r="A67" s="2553"/>
      <c r="B67" s="2556"/>
      <c r="C67" s="2301"/>
      <c r="D67" s="1897"/>
      <c r="E67" s="2601"/>
      <c r="F67" s="89" t="s">
        <v>896</v>
      </c>
      <c r="G67" s="2562"/>
      <c r="H67" s="1382"/>
      <c r="I67" s="1383"/>
      <c r="J67" s="2565"/>
      <c r="K67" s="2550"/>
      <c r="L67" s="1382"/>
      <c r="M67" s="1383"/>
      <c r="N67" s="1448">
        <f>SUM(K67:M67)</f>
        <v>0</v>
      </c>
    </row>
    <row r="68" spans="1:15" ht="12" customHeight="1">
      <c r="A68" s="2553"/>
      <c r="B68" s="2556"/>
      <c r="C68" s="2301"/>
      <c r="D68" s="1897"/>
      <c r="E68" s="2601"/>
      <c r="F68" s="89" t="s">
        <v>1259</v>
      </c>
      <c r="G68" s="2562"/>
      <c r="H68" s="1382"/>
      <c r="I68" s="1383"/>
      <c r="J68" s="2565"/>
      <c r="K68" s="2550"/>
      <c r="L68" s="1382"/>
      <c r="M68" s="1383"/>
      <c r="N68" s="1448"/>
      <c r="O68" s="1420" t="s">
        <v>1277</v>
      </c>
    </row>
    <row r="69" spans="1:15" ht="12" customHeight="1" thickBot="1">
      <c r="A69" s="2570"/>
      <c r="B69" s="2571"/>
      <c r="C69" s="2302"/>
      <c r="D69" s="1898"/>
      <c r="E69" s="2602"/>
      <c r="F69" s="95"/>
      <c r="G69" s="2563"/>
      <c r="H69" s="1382"/>
      <c r="I69" s="1383"/>
      <c r="J69" s="2566"/>
      <c r="K69" s="2551"/>
      <c r="L69" s="1382"/>
      <c r="M69" s="1383"/>
      <c r="N69" s="1448">
        <f>SUM(K69:M69)</f>
        <v>0</v>
      </c>
      <c r="O69" s="1421" t="s">
        <v>1260</v>
      </c>
    </row>
    <row r="70" spans="1:14" ht="12" customHeight="1" thickBot="1" thickTop="1">
      <c r="A70" s="2558"/>
      <c r="B70" s="2559"/>
      <c r="C70" s="2559"/>
      <c r="D70" s="2559"/>
      <c r="E70" s="2560"/>
      <c r="F70" s="1391" t="s">
        <v>906</v>
      </c>
      <c r="G70" s="1392">
        <f aca="true" t="shared" si="7" ref="G70:N70">SUM(G66:G69)</f>
        <v>60000</v>
      </c>
      <c r="H70" s="1393">
        <f t="shared" si="7"/>
        <v>0</v>
      </c>
      <c r="I70" s="1394">
        <f t="shared" si="7"/>
        <v>0</v>
      </c>
      <c r="J70" s="1395">
        <f t="shared" si="7"/>
        <v>60000</v>
      </c>
      <c r="K70" s="1392">
        <f t="shared" si="7"/>
        <v>0</v>
      </c>
      <c r="L70" s="1396">
        <f t="shared" si="7"/>
        <v>0</v>
      </c>
      <c r="M70" s="1394">
        <f t="shared" si="7"/>
        <v>0</v>
      </c>
      <c r="N70" s="1450">
        <f t="shared" si="7"/>
        <v>0</v>
      </c>
    </row>
    <row r="71" spans="1:14" ht="10.5" customHeight="1" thickBot="1">
      <c r="A71" s="1397"/>
      <c r="B71" s="1398"/>
      <c r="C71" s="1399"/>
      <c r="D71" s="1399"/>
      <c r="E71" s="1399"/>
      <c r="F71" s="1399"/>
      <c r="G71" s="1400"/>
      <c r="H71" s="1399"/>
      <c r="I71" s="1401"/>
      <c r="J71" s="1399"/>
      <c r="K71" s="1400"/>
      <c r="L71" s="1402"/>
      <c r="M71" s="1401"/>
      <c r="N71" s="1403"/>
    </row>
    <row r="72" spans="1:16" ht="13.5" customHeight="1">
      <c r="A72" s="2552"/>
      <c r="B72" s="2555" t="s">
        <v>907</v>
      </c>
      <c r="C72" s="2300" t="s">
        <v>974</v>
      </c>
      <c r="D72" s="1897" t="s">
        <v>1257</v>
      </c>
      <c r="E72" s="2313" t="s">
        <v>34</v>
      </c>
      <c r="F72" s="107"/>
      <c r="G72" s="2561">
        <v>70000</v>
      </c>
      <c r="H72" s="1382"/>
      <c r="I72" s="1383"/>
      <c r="J72" s="2564">
        <f>SUM(G72:I72)</f>
        <v>70000</v>
      </c>
      <c r="K72" s="2549"/>
      <c r="L72" s="1382"/>
      <c r="M72" s="1383"/>
      <c r="N72" s="1448">
        <f>SUM(K72:M72)</f>
        <v>0</v>
      </c>
      <c r="O72" s="1421"/>
      <c r="P72" s="1381"/>
    </row>
    <row r="73" spans="1:14" ht="12" customHeight="1">
      <c r="A73" s="2553"/>
      <c r="B73" s="2556"/>
      <c r="C73" s="2301"/>
      <c r="D73" s="1897"/>
      <c r="E73" s="2314"/>
      <c r="F73" s="89" t="s">
        <v>896</v>
      </c>
      <c r="G73" s="2562"/>
      <c r="H73" s="1382"/>
      <c r="I73" s="1383"/>
      <c r="J73" s="2565"/>
      <c r="K73" s="2550"/>
      <c r="L73" s="1382"/>
      <c r="M73" s="1383"/>
      <c r="N73" s="1448">
        <f>SUM(K73:M73)</f>
        <v>0</v>
      </c>
    </row>
    <row r="74" spans="1:15" ht="12" customHeight="1">
      <c r="A74" s="2553"/>
      <c r="B74" s="2556"/>
      <c r="C74" s="2301"/>
      <c r="D74" s="1897"/>
      <c r="E74" s="2314"/>
      <c r="F74" s="89" t="s">
        <v>1259</v>
      </c>
      <c r="G74" s="2562"/>
      <c r="H74" s="1382"/>
      <c r="I74" s="1383"/>
      <c r="J74" s="2565"/>
      <c r="K74" s="2550"/>
      <c r="L74" s="1382"/>
      <c r="M74" s="1383"/>
      <c r="N74" s="1448">
        <f>SUM(K74:M74)</f>
        <v>0</v>
      </c>
      <c r="O74" s="1111" t="s">
        <v>1278</v>
      </c>
    </row>
    <row r="75" spans="1:14" ht="12" customHeight="1" thickBot="1">
      <c r="A75" s="2554"/>
      <c r="B75" s="2557"/>
      <c r="C75" s="2302"/>
      <c r="D75" s="1898"/>
      <c r="E75" s="2229"/>
      <c r="F75" s="95"/>
      <c r="G75" s="2562"/>
      <c r="H75" s="1382"/>
      <c r="I75" s="1383"/>
      <c r="J75" s="2566"/>
      <c r="K75" s="2551"/>
      <c r="L75" s="1382"/>
      <c r="M75" s="1383"/>
      <c r="N75" s="1448">
        <f>SUM(K75:M75)</f>
        <v>0</v>
      </c>
    </row>
    <row r="76" spans="1:14" ht="15" customHeight="1" thickBot="1" thickTop="1">
      <c r="A76" s="2558"/>
      <c r="B76" s="2559"/>
      <c r="C76" s="2559"/>
      <c r="D76" s="2559"/>
      <c r="E76" s="2560"/>
      <c r="F76" s="1391" t="s">
        <v>908</v>
      </c>
      <c r="G76" s="1392">
        <f aca="true" t="shared" si="8" ref="G76:N76">SUM(G72:G75)</f>
        <v>70000</v>
      </c>
      <c r="H76" s="1393">
        <f t="shared" si="8"/>
        <v>0</v>
      </c>
      <c r="I76" s="1394">
        <f t="shared" si="8"/>
        <v>0</v>
      </c>
      <c r="J76" s="1395">
        <f t="shared" si="8"/>
        <v>70000</v>
      </c>
      <c r="K76" s="1392">
        <f t="shared" si="8"/>
        <v>0</v>
      </c>
      <c r="L76" s="1396">
        <f t="shared" si="8"/>
        <v>0</v>
      </c>
      <c r="M76" s="1394">
        <f t="shared" si="8"/>
        <v>0</v>
      </c>
      <c r="N76" s="1450">
        <f t="shared" si="8"/>
        <v>0</v>
      </c>
    </row>
    <row r="77" spans="1:14" ht="9" customHeight="1" thickBot="1">
      <c r="A77" s="1397"/>
      <c r="B77" s="1398"/>
      <c r="C77" s="1399"/>
      <c r="D77" s="1399"/>
      <c r="E77" s="1399"/>
      <c r="F77" s="1399"/>
      <c r="G77" s="1400"/>
      <c r="H77" s="1399"/>
      <c r="I77" s="1401"/>
      <c r="J77" s="1399"/>
      <c r="K77" s="1400"/>
      <c r="L77" s="1402"/>
      <c r="M77" s="1401"/>
      <c r="N77" s="1403"/>
    </row>
    <row r="78" spans="1:16" ht="12" customHeight="1">
      <c r="A78" s="2552"/>
      <c r="B78" s="2555" t="s">
        <v>1261</v>
      </c>
      <c r="C78" s="2301" t="s">
        <v>974</v>
      </c>
      <c r="D78" s="2209" t="s">
        <v>660</v>
      </c>
      <c r="E78" s="2209" t="s">
        <v>661</v>
      </c>
      <c r="F78" s="107"/>
      <c r="G78" s="1415"/>
      <c r="H78" s="1382"/>
      <c r="I78" s="1383"/>
      <c r="J78" s="1384">
        <f>SUM(G78:I78)</f>
        <v>0</v>
      </c>
      <c r="K78" s="2549"/>
      <c r="L78" s="1382"/>
      <c r="M78" s="1383"/>
      <c r="N78" s="1448">
        <f>SUM(K78:M78)</f>
        <v>0</v>
      </c>
      <c r="P78" s="1381"/>
    </row>
    <row r="79" spans="1:14" ht="12" customHeight="1">
      <c r="A79" s="2553"/>
      <c r="B79" s="2556"/>
      <c r="C79" s="2301"/>
      <c r="D79" s="2209"/>
      <c r="E79" s="2209"/>
      <c r="F79" s="89" t="s">
        <v>896</v>
      </c>
      <c r="G79" s="1415"/>
      <c r="H79" s="1382"/>
      <c r="I79" s="1383"/>
      <c r="J79" s="1384">
        <f>SUM(G79:I79)</f>
        <v>0</v>
      </c>
      <c r="K79" s="2550"/>
      <c r="L79" s="1382"/>
      <c r="M79" s="1383"/>
      <c r="N79" s="1448">
        <f>SUM(K79:M79)</f>
        <v>0</v>
      </c>
    </row>
    <row r="80" spans="1:14" ht="12" customHeight="1">
      <c r="A80" s="2553"/>
      <c r="B80" s="2556"/>
      <c r="C80" s="2301"/>
      <c r="D80" s="2209"/>
      <c r="E80" s="2209"/>
      <c r="F80" s="89"/>
      <c r="G80" s="1415"/>
      <c r="H80" s="1382"/>
      <c r="I80" s="1383"/>
      <c r="J80" s="1384">
        <f>SUM(G80:I80)</f>
        <v>0</v>
      </c>
      <c r="K80" s="2550"/>
      <c r="L80" s="1382"/>
      <c r="M80" s="1383"/>
      <c r="N80" s="1448">
        <f>SUM(K80:M80)</f>
        <v>0</v>
      </c>
    </row>
    <row r="81" spans="1:14" ht="12" customHeight="1" thickBot="1">
      <c r="A81" s="2554"/>
      <c r="B81" s="2557"/>
      <c r="C81" s="2302"/>
      <c r="D81" s="2210"/>
      <c r="E81" s="2210"/>
      <c r="F81" s="95"/>
      <c r="G81" s="1415"/>
      <c r="H81" s="1382"/>
      <c r="I81" s="1383"/>
      <c r="J81" s="1384">
        <f>SUM(G81:I81)</f>
        <v>0</v>
      </c>
      <c r="K81" s="2551"/>
      <c r="L81" s="1382"/>
      <c r="M81" s="1383"/>
      <c r="N81" s="1448">
        <f>SUM(K81:M81)</f>
        <v>0</v>
      </c>
    </row>
    <row r="82" spans="1:14" ht="12" customHeight="1" thickBot="1" thickTop="1">
      <c r="A82" s="2558" t="s">
        <v>9</v>
      </c>
      <c r="B82" s="2559"/>
      <c r="C82" s="2559"/>
      <c r="D82" s="2559"/>
      <c r="E82" s="2560"/>
      <c r="F82" s="1391" t="s">
        <v>1262</v>
      </c>
      <c r="G82" s="1392">
        <f>SUM(G78:G81)</f>
        <v>0</v>
      </c>
      <c r="H82" s="1393">
        <f aca="true" t="shared" si="9" ref="H82:N82">SUM(H78:H81)</f>
        <v>0</v>
      </c>
      <c r="I82" s="1394">
        <f t="shared" si="9"/>
        <v>0</v>
      </c>
      <c r="J82" s="1395">
        <f t="shared" si="9"/>
        <v>0</v>
      </c>
      <c r="K82" s="1392">
        <f t="shared" si="9"/>
        <v>0</v>
      </c>
      <c r="L82" s="1396">
        <f t="shared" si="9"/>
        <v>0</v>
      </c>
      <c r="M82" s="1394">
        <f t="shared" si="9"/>
        <v>0</v>
      </c>
      <c r="N82" s="1450">
        <f t="shared" si="9"/>
        <v>0</v>
      </c>
    </row>
    <row r="83" spans="1:14" ht="9" customHeight="1" thickBot="1">
      <c r="A83" s="1397"/>
      <c r="B83" s="1398"/>
      <c r="C83" s="1399"/>
      <c r="D83" s="1399"/>
      <c r="E83" s="1399"/>
      <c r="F83" s="1399"/>
      <c r="G83" s="1400"/>
      <c r="H83" s="1399"/>
      <c r="I83" s="1401"/>
      <c r="J83" s="1399"/>
      <c r="K83" s="1400"/>
      <c r="L83" s="1402"/>
      <c r="M83" s="1401"/>
      <c r="N83" s="1403"/>
    </row>
    <row r="84" spans="1:16" ht="12" customHeight="1">
      <c r="A84" s="2552"/>
      <c r="B84" s="2555" t="s">
        <v>909</v>
      </c>
      <c r="C84" s="2301" t="s">
        <v>974</v>
      </c>
      <c r="D84" s="1897" t="s">
        <v>1263</v>
      </c>
      <c r="E84" s="2216" t="s">
        <v>86</v>
      </c>
      <c r="F84" s="107"/>
      <c r="G84" s="2561"/>
      <c r="H84" s="1382"/>
      <c r="I84" s="1383"/>
      <c r="J84" s="2564">
        <f>SUM(G84:I84)</f>
        <v>0</v>
      </c>
      <c r="K84" s="2549"/>
      <c r="L84" s="1382"/>
      <c r="M84" s="1383"/>
      <c r="N84" s="1448">
        <f>SUM(K84:M84)</f>
        <v>0</v>
      </c>
      <c r="P84" s="1381"/>
    </row>
    <row r="85" spans="1:14" ht="12" customHeight="1">
      <c r="A85" s="2553"/>
      <c r="B85" s="2556"/>
      <c r="C85" s="2301"/>
      <c r="D85" s="1897"/>
      <c r="E85" s="2216"/>
      <c r="F85" s="89" t="s">
        <v>896</v>
      </c>
      <c r="G85" s="2562"/>
      <c r="H85" s="1382"/>
      <c r="I85" s="1383"/>
      <c r="J85" s="2565"/>
      <c r="K85" s="2550"/>
      <c r="L85" s="1382"/>
      <c r="M85" s="1383"/>
      <c r="N85" s="1448">
        <f>SUM(K85:M85)</f>
        <v>0</v>
      </c>
    </row>
    <row r="86" spans="1:14" ht="12" customHeight="1">
      <c r="A86" s="2553"/>
      <c r="B86" s="2556"/>
      <c r="C86" s="2301"/>
      <c r="D86" s="1897"/>
      <c r="E86" s="2216"/>
      <c r="F86" s="89"/>
      <c r="G86" s="2562"/>
      <c r="H86" s="1382"/>
      <c r="I86" s="1383"/>
      <c r="J86" s="2565"/>
      <c r="K86" s="2550"/>
      <c r="L86" s="1382"/>
      <c r="M86" s="1383"/>
      <c r="N86" s="1448">
        <f>SUM(K86:M86)</f>
        <v>0</v>
      </c>
    </row>
    <row r="87" spans="1:14" ht="12" customHeight="1" thickBot="1">
      <c r="A87" s="2554"/>
      <c r="B87" s="2557"/>
      <c r="C87" s="2302"/>
      <c r="D87" s="1898"/>
      <c r="E87" s="2217"/>
      <c r="F87" s="95"/>
      <c r="G87" s="2563"/>
      <c r="H87" s="1382"/>
      <c r="I87" s="1383"/>
      <c r="J87" s="2566"/>
      <c r="K87" s="2551"/>
      <c r="L87" s="1382"/>
      <c r="M87" s="1383"/>
      <c r="N87" s="1448">
        <f>SUM(K87:M87)</f>
        <v>0</v>
      </c>
    </row>
    <row r="88" spans="1:14" ht="12" customHeight="1" thickBot="1" thickTop="1">
      <c r="A88" s="2603" t="s">
        <v>9</v>
      </c>
      <c r="B88" s="2604"/>
      <c r="C88" s="2604"/>
      <c r="D88" s="2604"/>
      <c r="E88" s="2605"/>
      <c r="F88" s="1391" t="s">
        <v>910</v>
      </c>
      <c r="G88" s="1392">
        <f>SUM(G84:G87)</f>
        <v>0</v>
      </c>
      <c r="H88" s="1393">
        <f aca="true" t="shared" si="10" ref="H88:N88">SUM(H84:H87)</f>
        <v>0</v>
      </c>
      <c r="I88" s="1394">
        <f t="shared" si="10"/>
        <v>0</v>
      </c>
      <c r="J88" s="1422">
        <f t="shared" si="10"/>
        <v>0</v>
      </c>
      <c r="K88" s="1392">
        <f t="shared" si="10"/>
        <v>0</v>
      </c>
      <c r="L88" s="1396">
        <f t="shared" si="10"/>
        <v>0</v>
      </c>
      <c r="M88" s="1394">
        <f t="shared" si="10"/>
        <v>0</v>
      </c>
      <c r="N88" s="1450">
        <f t="shared" si="10"/>
        <v>0</v>
      </c>
    </row>
    <row r="89" spans="1:14" ht="15" customHeight="1" thickBot="1">
      <c r="A89" s="1397"/>
      <c r="B89" s="1398"/>
      <c r="C89" s="1402"/>
      <c r="D89" s="1402"/>
      <c r="E89" s="1402"/>
      <c r="F89" s="1399"/>
      <c r="G89" s="1400"/>
      <c r="H89" s="1399"/>
      <c r="I89" s="1401"/>
      <c r="J89" s="1423"/>
      <c r="K89" s="1400"/>
      <c r="L89" s="1402"/>
      <c r="M89" s="1401"/>
      <c r="N89" s="1403"/>
    </row>
    <row r="90" spans="1:16" ht="12" customHeight="1">
      <c r="A90" s="2552"/>
      <c r="B90" s="2555" t="s">
        <v>911</v>
      </c>
      <c r="C90" s="2301" t="s">
        <v>974</v>
      </c>
      <c r="D90" s="1897" t="s">
        <v>912</v>
      </c>
      <c r="E90" s="2216" t="s">
        <v>913</v>
      </c>
      <c r="F90" s="107"/>
      <c r="G90" s="2561"/>
      <c r="H90" s="1382"/>
      <c r="I90" s="1383"/>
      <c r="J90" s="2564">
        <f>SUM(G90:I90)</f>
        <v>0</v>
      </c>
      <c r="K90" s="2549"/>
      <c r="L90" s="1382"/>
      <c r="M90" s="1383"/>
      <c r="N90" s="1448">
        <f>SUM(K90:M90)</f>
        <v>0</v>
      </c>
      <c r="P90" s="1381"/>
    </row>
    <row r="91" spans="1:14" ht="12" customHeight="1">
      <c r="A91" s="2553"/>
      <c r="B91" s="2556"/>
      <c r="C91" s="2301"/>
      <c r="D91" s="1897"/>
      <c r="E91" s="2216"/>
      <c r="F91" s="89" t="s">
        <v>896</v>
      </c>
      <c r="G91" s="2562"/>
      <c r="H91" s="1382"/>
      <c r="I91" s="1383"/>
      <c r="J91" s="2565"/>
      <c r="K91" s="2550"/>
      <c r="L91" s="1382"/>
      <c r="M91" s="1383"/>
      <c r="N91" s="1448">
        <f>SUM(K91:M91)</f>
        <v>0</v>
      </c>
    </row>
    <row r="92" spans="1:14" ht="12" customHeight="1">
      <c r="A92" s="2553"/>
      <c r="B92" s="2556"/>
      <c r="C92" s="2301"/>
      <c r="D92" s="1897"/>
      <c r="E92" s="2216"/>
      <c r="F92" s="89"/>
      <c r="G92" s="2562"/>
      <c r="H92" s="1382"/>
      <c r="I92" s="1383"/>
      <c r="J92" s="2565"/>
      <c r="K92" s="2550"/>
      <c r="L92" s="1382"/>
      <c r="M92" s="1383"/>
      <c r="N92" s="1448">
        <f>SUM(K92:M92)</f>
        <v>0</v>
      </c>
    </row>
    <row r="93" spans="1:14" ht="12" customHeight="1" thickBot="1">
      <c r="A93" s="2554"/>
      <c r="B93" s="2557"/>
      <c r="C93" s="2302"/>
      <c r="D93" s="1898"/>
      <c r="E93" s="2217"/>
      <c r="F93" s="95"/>
      <c r="G93" s="2563"/>
      <c r="H93" s="1382"/>
      <c r="I93" s="1383"/>
      <c r="J93" s="2566"/>
      <c r="K93" s="2551"/>
      <c r="L93" s="1382"/>
      <c r="M93" s="1383"/>
      <c r="N93" s="1448">
        <f>SUM(K93:M93)</f>
        <v>0</v>
      </c>
    </row>
    <row r="94" spans="1:14" ht="12" customHeight="1" thickBot="1" thickTop="1">
      <c r="A94" s="2558" t="s">
        <v>9</v>
      </c>
      <c r="B94" s="2559"/>
      <c r="C94" s="2559"/>
      <c r="D94" s="2559"/>
      <c r="E94" s="2560"/>
      <c r="F94" s="1391" t="s">
        <v>1264</v>
      </c>
      <c r="G94" s="1392">
        <f>SUM(G90:G93)</f>
        <v>0</v>
      </c>
      <c r="H94" s="1393">
        <f aca="true" t="shared" si="11" ref="H94:N94">SUM(H90:H93)</f>
        <v>0</v>
      </c>
      <c r="I94" s="1394">
        <f t="shared" si="11"/>
        <v>0</v>
      </c>
      <c r="J94" s="1422">
        <f t="shared" si="11"/>
        <v>0</v>
      </c>
      <c r="K94" s="1392">
        <f t="shared" si="11"/>
        <v>0</v>
      </c>
      <c r="L94" s="1396">
        <f t="shared" si="11"/>
        <v>0</v>
      </c>
      <c r="M94" s="1394">
        <f t="shared" si="11"/>
        <v>0</v>
      </c>
      <c r="N94" s="1450">
        <f t="shared" si="11"/>
        <v>0</v>
      </c>
    </row>
    <row r="95" spans="1:14" ht="15" customHeight="1" thickBot="1">
      <c r="A95" s="1397"/>
      <c r="B95" s="1398"/>
      <c r="C95" s="1399"/>
      <c r="D95" s="1399"/>
      <c r="E95" s="1399"/>
      <c r="F95" s="1399"/>
      <c r="G95" s="1400"/>
      <c r="H95" s="1399"/>
      <c r="I95" s="1401"/>
      <c r="J95" s="1423"/>
      <c r="K95" s="1400"/>
      <c r="L95" s="1402"/>
      <c r="M95" s="1401"/>
      <c r="N95" s="1403"/>
    </row>
    <row r="96" spans="1:16" ht="12" customHeight="1">
      <c r="A96" s="2552"/>
      <c r="B96" s="2555" t="s">
        <v>911</v>
      </c>
      <c r="C96" s="2301" t="s">
        <v>974</v>
      </c>
      <c r="D96" s="1897" t="s">
        <v>912</v>
      </c>
      <c r="E96" s="2216" t="s">
        <v>87</v>
      </c>
      <c r="F96" s="107"/>
      <c r="G96" s="2561">
        <v>10000</v>
      </c>
      <c r="H96" s="1418"/>
      <c r="I96" s="1383"/>
      <c r="J96" s="2564">
        <f>SUM(G96:I96)</f>
        <v>10000</v>
      </c>
      <c r="K96" s="2549"/>
      <c r="L96" s="1382"/>
      <c r="M96" s="1383"/>
      <c r="N96" s="1448">
        <f>SUM(K96:M96)</f>
        <v>0</v>
      </c>
      <c r="O96" s="1421"/>
      <c r="P96" s="1381"/>
    </row>
    <row r="97" spans="1:15" ht="12" customHeight="1">
      <c r="A97" s="2553"/>
      <c r="B97" s="2556"/>
      <c r="C97" s="2301"/>
      <c r="D97" s="1897"/>
      <c r="E97" s="2216"/>
      <c r="F97" s="89" t="s">
        <v>896</v>
      </c>
      <c r="G97" s="2562"/>
      <c r="H97" s="1382"/>
      <c r="I97" s="1383"/>
      <c r="J97" s="2565"/>
      <c r="K97" s="2550"/>
      <c r="L97" s="1382"/>
      <c r="M97" s="1383"/>
      <c r="N97" s="1448">
        <f>SUM(K97:M97)</f>
        <v>0</v>
      </c>
      <c r="O97" s="1421"/>
    </row>
    <row r="98" spans="1:14" ht="12" customHeight="1">
      <c r="A98" s="2553"/>
      <c r="B98" s="2556"/>
      <c r="C98" s="2301"/>
      <c r="D98" s="1897"/>
      <c r="E98" s="2216"/>
      <c r="F98" s="89"/>
      <c r="G98" s="2562"/>
      <c r="H98" s="1382"/>
      <c r="I98" s="1383"/>
      <c r="J98" s="2565"/>
      <c r="K98" s="2550"/>
      <c r="L98" s="1382"/>
      <c r="M98" s="1383"/>
      <c r="N98" s="1448">
        <f>SUM(K98:M98)</f>
        <v>0</v>
      </c>
    </row>
    <row r="99" spans="1:14" ht="12" customHeight="1" thickBot="1">
      <c r="A99" s="2554"/>
      <c r="B99" s="2557"/>
      <c r="C99" s="2302"/>
      <c r="D99" s="1898"/>
      <c r="E99" s="2217"/>
      <c r="F99" s="95"/>
      <c r="G99" s="2563"/>
      <c r="H99" s="1382"/>
      <c r="I99" s="1383"/>
      <c r="J99" s="2566"/>
      <c r="K99" s="2551"/>
      <c r="L99" s="1382"/>
      <c r="M99" s="1383"/>
      <c r="N99" s="1448">
        <f>SUM(K99:M99)</f>
        <v>0</v>
      </c>
    </row>
    <row r="100" spans="1:14" ht="12" customHeight="1" thickBot="1" thickTop="1">
      <c r="A100" s="2558" t="s">
        <v>9</v>
      </c>
      <c r="B100" s="2559"/>
      <c r="C100" s="2559"/>
      <c r="D100" s="2559"/>
      <c r="E100" s="2560"/>
      <c r="F100" s="1391" t="s">
        <v>1265</v>
      </c>
      <c r="G100" s="1392">
        <f aca="true" t="shared" si="12" ref="G100:N100">SUM(G96:G99)</f>
        <v>10000</v>
      </c>
      <c r="H100" s="1393">
        <f t="shared" si="12"/>
        <v>0</v>
      </c>
      <c r="I100" s="1394">
        <f t="shared" si="12"/>
        <v>0</v>
      </c>
      <c r="J100" s="1422">
        <f t="shared" si="12"/>
        <v>10000</v>
      </c>
      <c r="K100" s="1392">
        <f t="shared" si="12"/>
        <v>0</v>
      </c>
      <c r="L100" s="1396">
        <f t="shared" si="12"/>
        <v>0</v>
      </c>
      <c r="M100" s="1394">
        <f t="shared" si="12"/>
        <v>0</v>
      </c>
      <c r="N100" s="1450">
        <f t="shared" si="12"/>
        <v>0</v>
      </c>
    </row>
    <row r="101" spans="1:14" ht="15" customHeight="1" thickBot="1">
      <c r="A101" s="1397"/>
      <c r="B101" s="1398"/>
      <c r="C101" s="1399"/>
      <c r="D101" s="1399"/>
      <c r="E101" s="1399"/>
      <c r="F101" s="1399"/>
      <c r="G101" s="1400"/>
      <c r="H101" s="1399"/>
      <c r="I101" s="1401"/>
      <c r="J101" s="1423"/>
      <c r="K101" s="1400"/>
      <c r="L101" s="1402"/>
      <c r="M101" s="1401"/>
      <c r="N101" s="1403"/>
    </row>
    <row r="102" spans="1:16" ht="12" customHeight="1">
      <c r="A102" s="2552"/>
      <c r="B102" s="2555" t="s">
        <v>914</v>
      </c>
      <c r="C102" s="2301" t="s">
        <v>974</v>
      </c>
      <c r="D102" s="1896" t="s">
        <v>915</v>
      </c>
      <c r="E102" s="2215" t="s">
        <v>698</v>
      </c>
      <c r="F102" s="90"/>
      <c r="G102" s="2562">
        <v>23000</v>
      </c>
      <c r="H102" s="1382"/>
      <c r="I102" s="1383"/>
      <c r="J102" s="2564">
        <f>SUM(G102:I102)</f>
        <v>23000</v>
      </c>
      <c r="K102" s="2550"/>
      <c r="L102" s="1382"/>
      <c r="M102" s="1383"/>
      <c r="N102" s="1448">
        <f>SUM(K102:M102)</f>
        <v>0</v>
      </c>
      <c r="P102" s="1381"/>
    </row>
    <row r="103" spans="1:14" ht="12" customHeight="1">
      <c r="A103" s="2553"/>
      <c r="B103" s="2556"/>
      <c r="C103" s="2301"/>
      <c r="D103" s="1897"/>
      <c r="E103" s="2216"/>
      <c r="F103" s="89" t="s">
        <v>896</v>
      </c>
      <c r="G103" s="2562"/>
      <c r="H103" s="1382"/>
      <c r="I103" s="1383"/>
      <c r="J103" s="2565"/>
      <c r="K103" s="2550"/>
      <c r="L103" s="1382"/>
      <c r="M103" s="1383"/>
      <c r="N103" s="1448">
        <f>SUM(K103:M103)</f>
        <v>0</v>
      </c>
    </row>
    <row r="104" spans="1:14" ht="12" customHeight="1">
      <c r="A104" s="2553"/>
      <c r="B104" s="2556"/>
      <c r="C104" s="2301"/>
      <c r="D104" s="1897"/>
      <c r="E104" s="2216"/>
      <c r="F104" s="89"/>
      <c r="G104" s="2562"/>
      <c r="H104" s="1382"/>
      <c r="I104" s="1383"/>
      <c r="J104" s="2565"/>
      <c r="K104" s="2550"/>
      <c r="L104" s="1382"/>
      <c r="M104" s="1383"/>
      <c r="N104" s="1448">
        <f>SUM(K104:M104)</f>
        <v>0</v>
      </c>
    </row>
    <row r="105" spans="1:14" ht="12" customHeight="1" thickBot="1">
      <c r="A105" s="2554"/>
      <c r="B105" s="2606"/>
      <c r="C105" s="2302"/>
      <c r="D105" s="1898"/>
      <c r="E105" s="2217"/>
      <c r="F105" s="95"/>
      <c r="G105" s="2563"/>
      <c r="H105" s="1382"/>
      <c r="I105" s="1383"/>
      <c r="J105" s="2566"/>
      <c r="K105" s="2551"/>
      <c r="L105" s="1382"/>
      <c r="M105" s="1383"/>
      <c r="N105" s="1448">
        <f>SUM(K105:M105)</f>
        <v>0</v>
      </c>
    </row>
    <row r="106" spans="1:14" ht="12" customHeight="1" thickBot="1" thickTop="1">
      <c r="A106" s="2558" t="s">
        <v>9</v>
      </c>
      <c r="B106" s="2559"/>
      <c r="C106" s="2559"/>
      <c r="D106" s="2559"/>
      <c r="E106" s="2560"/>
      <c r="F106" s="1391" t="s">
        <v>1266</v>
      </c>
      <c r="G106" s="1392">
        <f aca="true" t="shared" si="13" ref="G106:N106">SUM(G102:G105)</f>
        <v>23000</v>
      </c>
      <c r="H106" s="1393">
        <f t="shared" si="13"/>
        <v>0</v>
      </c>
      <c r="I106" s="1394">
        <f t="shared" si="13"/>
        <v>0</v>
      </c>
      <c r="J106" s="1395">
        <f t="shared" si="13"/>
        <v>23000</v>
      </c>
      <c r="K106" s="1392">
        <f t="shared" si="13"/>
        <v>0</v>
      </c>
      <c r="L106" s="1396">
        <f t="shared" si="13"/>
        <v>0</v>
      </c>
      <c r="M106" s="1394">
        <f t="shared" si="13"/>
        <v>0</v>
      </c>
      <c r="N106" s="1450">
        <f t="shared" si="13"/>
        <v>0</v>
      </c>
    </row>
    <row r="107" spans="1:14" ht="15" customHeight="1" thickBot="1">
      <c r="A107" s="1397"/>
      <c r="B107" s="1398"/>
      <c r="C107" s="1399"/>
      <c r="D107" s="1399"/>
      <c r="E107" s="1399"/>
      <c r="F107" s="1399"/>
      <c r="G107" s="1400"/>
      <c r="H107" s="1399"/>
      <c r="I107" s="1401"/>
      <c r="J107" s="1399"/>
      <c r="K107" s="1400"/>
      <c r="L107" s="1402"/>
      <c r="M107" s="1401"/>
      <c r="N107" s="1403"/>
    </row>
    <row r="108" spans="1:14" ht="12" customHeight="1">
      <c r="A108" s="2552"/>
      <c r="B108" s="2555" t="s">
        <v>916</v>
      </c>
      <c r="C108" s="2301" t="s">
        <v>974</v>
      </c>
      <c r="D108" s="1896" t="s">
        <v>917</v>
      </c>
      <c r="E108" s="2215" t="s">
        <v>742</v>
      </c>
      <c r="F108" s="90"/>
      <c r="G108" s="2562">
        <v>10000</v>
      </c>
      <c r="H108" s="1382"/>
      <c r="I108" s="1383"/>
      <c r="J108" s="2564">
        <f>SUM(G108:I108)</f>
        <v>10000</v>
      </c>
      <c r="K108" s="2550"/>
      <c r="L108" s="1382"/>
      <c r="M108" s="1383"/>
      <c r="N108" s="1448">
        <f>SUM(K108:M108)</f>
        <v>0</v>
      </c>
    </row>
    <row r="109" spans="1:15" ht="12" customHeight="1">
      <c r="A109" s="2553"/>
      <c r="B109" s="2556"/>
      <c r="C109" s="2301"/>
      <c r="D109" s="1897"/>
      <c r="E109" s="2216"/>
      <c r="F109" s="89" t="s">
        <v>896</v>
      </c>
      <c r="G109" s="2562"/>
      <c r="H109" s="1382"/>
      <c r="I109" s="1383"/>
      <c r="J109" s="2565"/>
      <c r="K109" s="2550"/>
      <c r="L109" s="1382"/>
      <c r="M109" s="1383"/>
      <c r="N109" s="1448">
        <f>SUM(K109:M109)</f>
        <v>0</v>
      </c>
      <c r="O109" s="1111" t="s">
        <v>1267</v>
      </c>
    </row>
    <row r="110" spans="1:14" ht="12" customHeight="1">
      <c r="A110" s="2553"/>
      <c r="B110" s="2556"/>
      <c r="C110" s="2301"/>
      <c r="D110" s="1897"/>
      <c r="E110" s="2216"/>
      <c r="F110" s="89"/>
      <c r="G110" s="2562"/>
      <c r="H110" s="1382"/>
      <c r="I110" s="1383"/>
      <c r="J110" s="2565"/>
      <c r="K110" s="2550"/>
      <c r="L110" s="1382"/>
      <c r="M110" s="1383"/>
      <c r="N110" s="1448">
        <f>SUM(K110:M110)</f>
        <v>0</v>
      </c>
    </row>
    <row r="111" spans="1:14" ht="12" customHeight="1" thickBot="1">
      <c r="A111" s="2554"/>
      <c r="B111" s="2606"/>
      <c r="C111" s="2302"/>
      <c r="D111" s="1898"/>
      <c r="E111" s="2217"/>
      <c r="F111" s="95"/>
      <c r="G111" s="2563"/>
      <c r="H111" s="1382"/>
      <c r="I111" s="1383"/>
      <c r="J111" s="2566"/>
      <c r="K111" s="2551"/>
      <c r="L111" s="1382"/>
      <c r="M111" s="1383"/>
      <c r="N111" s="1448">
        <f>SUM(K111:M111)</f>
        <v>0</v>
      </c>
    </row>
    <row r="112" spans="1:14" ht="12" customHeight="1" thickBot="1" thickTop="1">
      <c r="A112" s="2558" t="s">
        <v>9</v>
      </c>
      <c r="B112" s="2559"/>
      <c r="C112" s="2559"/>
      <c r="D112" s="2559"/>
      <c r="E112" s="2560"/>
      <c r="F112" s="1391" t="s">
        <v>1268</v>
      </c>
      <c r="G112" s="1392">
        <f aca="true" t="shared" si="14" ref="G112:N112">SUM(G108:G111)</f>
        <v>10000</v>
      </c>
      <c r="H112" s="1393">
        <f t="shared" si="14"/>
        <v>0</v>
      </c>
      <c r="I112" s="1394">
        <f t="shared" si="14"/>
        <v>0</v>
      </c>
      <c r="J112" s="1395">
        <f t="shared" si="14"/>
        <v>10000</v>
      </c>
      <c r="K112" s="1392">
        <f t="shared" si="14"/>
        <v>0</v>
      </c>
      <c r="L112" s="1396">
        <f t="shared" si="14"/>
        <v>0</v>
      </c>
      <c r="M112" s="1394">
        <f t="shared" si="14"/>
        <v>0</v>
      </c>
      <c r="N112" s="1450">
        <f t="shared" si="14"/>
        <v>0</v>
      </c>
    </row>
    <row r="113" spans="1:14" ht="15" customHeight="1" thickBot="1">
      <c r="A113" s="1424"/>
      <c r="B113" s="1453"/>
      <c r="C113" s="1454"/>
      <c r="D113" s="1454"/>
      <c r="E113" s="1454"/>
      <c r="F113" s="1454"/>
      <c r="G113" s="1455"/>
      <c r="H113" s="1454"/>
      <c r="I113" s="1456"/>
      <c r="J113" s="1425"/>
      <c r="K113" s="1455"/>
      <c r="L113" s="1457"/>
      <c r="M113" s="1456"/>
      <c r="N113" s="1426"/>
    </row>
    <row r="114" spans="1:16" ht="12" customHeight="1">
      <c r="A114" s="2552"/>
      <c r="B114" s="2555" t="s">
        <v>1269</v>
      </c>
      <c r="C114" s="2572" t="s">
        <v>974</v>
      </c>
      <c r="D114" s="2594" t="s">
        <v>1270</v>
      </c>
      <c r="E114" s="2215" t="s">
        <v>1271</v>
      </c>
      <c r="F114" s="1370" t="s">
        <v>896</v>
      </c>
      <c r="G114" s="2598"/>
      <c r="H114" s="1379"/>
      <c r="I114" s="1380"/>
      <c r="J114" s="2564">
        <f>SUM(G114:I114)</f>
        <v>0</v>
      </c>
      <c r="K114" s="1404"/>
      <c r="L114" s="1379"/>
      <c r="M114" s="1380"/>
      <c r="N114" s="1447">
        <f>SUM(K114:M114)</f>
        <v>0</v>
      </c>
      <c r="P114" s="1381"/>
    </row>
    <row r="115" spans="1:14" ht="12" customHeight="1">
      <c r="A115" s="2553"/>
      <c r="B115" s="2556"/>
      <c r="C115" s="2301"/>
      <c r="D115" s="2209"/>
      <c r="E115" s="2216"/>
      <c r="F115" s="90"/>
      <c r="G115" s="2599"/>
      <c r="H115" s="1382"/>
      <c r="I115" s="1383"/>
      <c r="J115" s="2565"/>
      <c r="K115" s="1405"/>
      <c r="L115" s="1382"/>
      <c r="M115" s="1383"/>
      <c r="N115" s="1448">
        <f>SUM(K115:M115)</f>
        <v>0</v>
      </c>
    </row>
    <row r="116" spans="1:14" ht="12" customHeight="1">
      <c r="A116" s="2553"/>
      <c r="B116" s="2556"/>
      <c r="C116" s="2301"/>
      <c r="D116" s="2209"/>
      <c r="E116" s="2216"/>
      <c r="F116" s="90"/>
      <c r="G116" s="2599"/>
      <c r="H116" s="1382"/>
      <c r="I116" s="1383"/>
      <c r="J116" s="2565"/>
      <c r="K116" s="1405"/>
      <c r="L116" s="1382"/>
      <c r="M116" s="1383"/>
      <c r="N116" s="1448">
        <f>SUM(K116:M116)</f>
        <v>0</v>
      </c>
    </row>
    <row r="117" spans="1:14" ht="12" customHeight="1" thickBot="1">
      <c r="A117" s="2554"/>
      <c r="B117" s="2606"/>
      <c r="C117" s="2302"/>
      <c r="D117" s="2210"/>
      <c r="E117" s="2217"/>
      <c r="F117" s="96"/>
      <c r="G117" s="2600"/>
      <c r="H117" s="1382"/>
      <c r="I117" s="1383"/>
      <c r="J117" s="2566"/>
      <c r="K117" s="1405"/>
      <c r="L117" s="1382"/>
      <c r="M117" s="1383"/>
      <c r="N117" s="1448">
        <f>SUM(K117:M117)</f>
        <v>0</v>
      </c>
    </row>
    <row r="118" spans="1:14" ht="12" customHeight="1" thickBot="1" thickTop="1">
      <c r="A118" s="2558"/>
      <c r="B118" s="2559"/>
      <c r="C118" s="2559"/>
      <c r="D118" s="2559"/>
      <c r="E118" s="2560"/>
      <c r="F118" s="1391" t="s">
        <v>1271</v>
      </c>
      <c r="G118" s="1392">
        <f>SUM(G114)</f>
        <v>0</v>
      </c>
      <c r="H118" s="1393">
        <f aca="true" t="shared" si="15" ref="H118:N118">SUM(H114:H117)</f>
        <v>0</v>
      </c>
      <c r="I118" s="1394">
        <f t="shared" si="15"/>
        <v>0</v>
      </c>
      <c r="J118" s="1395">
        <f t="shared" si="15"/>
        <v>0</v>
      </c>
      <c r="K118" s="1392">
        <f t="shared" si="15"/>
        <v>0</v>
      </c>
      <c r="L118" s="1396">
        <f t="shared" si="15"/>
        <v>0</v>
      </c>
      <c r="M118" s="1394">
        <f t="shared" si="15"/>
        <v>0</v>
      </c>
      <c r="N118" s="1450">
        <f t="shared" si="15"/>
        <v>0</v>
      </c>
    </row>
    <row r="119" spans="1:14" ht="11.25" customHeight="1" thickBot="1">
      <c r="A119" s="1397"/>
      <c r="B119" s="1398"/>
      <c r="C119" s="1399"/>
      <c r="D119" s="1399"/>
      <c r="E119" s="1399"/>
      <c r="F119" s="1399"/>
      <c r="G119" s="1400"/>
      <c r="H119" s="1399"/>
      <c r="I119" s="1401"/>
      <c r="J119" s="1399"/>
      <c r="K119" s="1400"/>
      <c r="L119" s="1402"/>
      <c r="M119" s="1401"/>
      <c r="N119" s="1403"/>
    </row>
    <row r="120" spans="1:16" ht="12" customHeight="1">
      <c r="A120" s="2552"/>
      <c r="B120" s="2555" t="s">
        <v>918</v>
      </c>
      <c r="C120" s="2572" t="s">
        <v>974</v>
      </c>
      <c r="D120" s="2607" t="s">
        <v>919</v>
      </c>
      <c r="E120" s="2608" t="s">
        <v>646</v>
      </c>
      <c r="F120" s="90"/>
      <c r="G120" s="2598"/>
      <c r="H120" s="1379"/>
      <c r="I120" s="1383"/>
      <c r="J120" s="2564">
        <f>SUM(G120:I120)</f>
        <v>0</v>
      </c>
      <c r="K120" s="2549"/>
      <c r="L120" s="1379"/>
      <c r="M120" s="1383"/>
      <c r="N120" s="1448">
        <f>SUM(K120:M120)</f>
        <v>0</v>
      </c>
      <c r="P120" s="1381"/>
    </row>
    <row r="121" spans="1:14" ht="12" customHeight="1">
      <c r="A121" s="2553"/>
      <c r="B121" s="2556"/>
      <c r="C121" s="2301"/>
      <c r="D121" s="1897"/>
      <c r="E121" s="2216"/>
      <c r="F121" s="89" t="s">
        <v>1272</v>
      </c>
      <c r="G121" s="2599"/>
      <c r="H121" s="1382"/>
      <c r="I121" s="1383"/>
      <c r="J121" s="2565"/>
      <c r="K121" s="2550"/>
      <c r="L121" s="1382"/>
      <c r="M121" s="1383"/>
      <c r="N121" s="1448">
        <f>SUM(K121:M121)</f>
        <v>0</v>
      </c>
    </row>
    <row r="122" spans="1:14" ht="12" customHeight="1">
      <c r="A122" s="2553"/>
      <c r="B122" s="2556"/>
      <c r="C122" s="2301"/>
      <c r="D122" s="1897"/>
      <c r="E122" s="2216"/>
      <c r="F122" s="89"/>
      <c r="G122" s="2599"/>
      <c r="H122" s="1382"/>
      <c r="I122" s="1383"/>
      <c r="J122" s="2565"/>
      <c r="K122" s="2550"/>
      <c r="L122" s="1382"/>
      <c r="M122" s="1383"/>
      <c r="N122" s="1448">
        <f>SUM(K122:M122)</f>
        <v>0</v>
      </c>
    </row>
    <row r="123" spans="1:14" ht="12" customHeight="1" thickBot="1">
      <c r="A123" s="2554"/>
      <c r="B123" s="2606"/>
      <c r="C123" s="2573"/>
      <c r="D123" s="1898"/>
      <c r="E123" s="2217"/>
      <c r="F123" s="95"/>
      <c r="G123" s="2600"/>
      <c r="H123" s="1386"/>
      <c r="I123" s="1383"/>
      <c r="J123" s="2566"/>
      <c r="K123" s="2551"/>
      <c r="L123" s="1386"/>
      <c r="M123" s="1383"/>
      <c r="N123" s="1448">
        <f>SUM(K123:M123)</f>
        <v>0</v>
      </c>
    </row>
    <row r="124" spans="1:14" ht="12" customHeight="1" thickBot="1" thickTop="1">
      <c r="A124" s="2558" t="s">
        <v>9</v>
      </c>
      <c r="B124" s="2559"/>
      <c r="C124" s="2559"/>
      <c r="D124" s="2559"/>
      <c r="E124" s="2560"/>
      <c r="F124" s="1391" t="s">
        <v>1273</v>
      </c>
      <c r="G124" s="1392">
        <f aca="true" t="shared" si="16" ref="G124:N124">SUM(G120:G123)</f>
        <v>0</v>
      </c>
      <c r="H124" s="1393">
        <f t="shared" si="16"/>
        <v>0</v>
      </c>
      <c r="I124" s="1394">
        <f t="shared" si="16"/>
        <v>0</v>
      </c>
      <c r="J124" s="1395">
        <f t="shared" si="16"/>
        <v>0</v>
      </c>
      <c r="K124" s="1392">
        <f t="shared" si="16"/>
        <v>0</v>
      </c>
      <c r="L124" s="1396">
        <f t="shared" si="16"/>
        <v>0</v>
      </c>
      <c r="M124" s="1394">
        <f t="shared" si="16"/>
        <v>0</v>
      </c>
      <c r="N124" s="1450">
        <f t="shared" si="16"/>
        <v>0</v>
      </c>
    </row>
    <row r="125" spans="1:14" ht="12" customHeight="1" thickBot="1">
      <c r="A125" s="1397"/>
      <c r="B125" s="1398"/>
      <c r="C125" s="1399"/>
      <c r="D125" s="1399"/>
      <c r="E125" s="1399"/>
      <c r="F125" s="1399"/>
      <c r="G125" s="1400"/>
      <c r="H125" s="1399"/>
      <c r="I125" s="1401"/>
      <c r="J125" s="1399"/>
      <c r="K125" s="1400"/>
      <c r="L125" s="1402"/>
      <c r="M125" s="1401"/>
      <c r="N125" s="1403"/>
    </row>
    <row r="126" spans="1:16" ht="12" customHeight="1">
      <c r="A126" s="2609"/>
      <c r="B126" s="2612"/>
      <c r="C126" s="2572"/>
      <c r="D126" s="2208"/>
      <c r="E126" s="2313"/>
      <c r="F126" s="90"/>
      <c r="G126" s="2561"/>
      <c r="H126" s="1379"/>
      <c r="I126" s="1383"/>
      <c r="J126" s="2564">
        <f>SUM(G126:I126)</f>
        <v>0</v>
      </c>
      <c r="K126" s="2549"/>
      <c r="L126" s="1379"/>
      <c r="M126" s="1383"/>
      <c r="N126" s="1448">
        <f>SUM(K126:M126)</f>
        <v>0</v>
      </c>
      <c r="P126" s="1381"/>
    </row>
    <row r="127" spans="1:14" ht="12" customHeight="1">
      <c r="A127" s="2610"/>
      <c r="B127" s="2613"/>
      <c r="C127" s="2301"/>
      <c r="D127" s="2209"/>
      <c r="E127" s="2314"/>
      <c r="F127" s="89"/>
      <c r="G127" s="2562"/>
      <c r="H127" s="1382"/>
      <c r="I127" s="1383"/>
      <c r="J127" s="2565"/>
      <c r="K127" s="2550"/>
      <c r="L127" s="1382"/>
      <c r="M127" s="1383"/>
      <c r="N127" s="1448">
        <f>SUM(K127:M127)</f>
        <v>0</v>
      </c>
    </row>
    <row r="128" spans="1:14" ht="12" customHeight="1">
      <c r="A128" s="2610"/>
      <c r="B128" s="2613"/>
      <c r="C128" s="2301"/>
      <c r="D128" s="2209"/>
      <c r="E128" s="2314"/>
      <c r="F128" s="89"/>
      <c r="G128" s="2562"/>
      <c r="H128" s="1382"/>
      <c r="I128" s="1383"/>
      <c r="J128" s="2565"/>
      <c r="K128" s="2550"/>
      <c r="L128" s="1382"/>
      <c r="M128" s="1383"/>
      <c r="N128" s="1448">
        <f>SUM(K128:M128)</f>
        <v>0</v>
      </c>
    </row>
    <row r="129" spans="1:14" ht="12" customHeight="1" thickBot="1">
      <c r="A129" s="2611"/>
      <c r="B129" s="2614"/>
      <c r="C129" s="2573"/>
      <c r="D129" s="2210"/>
      <c r="E129" s="2229"/>
      <c r="F129" s="95"/>
      <c r="G129" s="2563"/>
      <c r="H129" s="1386"/>
      <c r="I129" s="1383"/>
      <c r="J129" s="2566"/>
      <c r="K129" s="2551"/>
      <c r="L129" s="1386"/>
      <c r="M129" s="1383"/>
      <c r="N129" s="1448">
        <f>SUM(K129:M129)</f>
        <v>0</v>
      </c>
    </row>
    <row r="130" spans="1:14" ht="12" customHeight="1" thickBot="1" thickTop="1">
      <c r="A130" s="2558" t="s">
        <v>9</v>
      </c>
      <c r="B130" s="2559"/>
      <c r="C130" s="2559"/>
      <c r="D130" s="2559"/>
      <c r="E130" s="2560"/>
      <c r="F130" s="1391"/>
      <c r="G130" s="1392">
        <f aca="true" t="shared" si="17" ref="G130:N130">SUM(G126:G129)</f>
        <v>0</v>
      </c>
      <c r="H130" s="1393">
        <f t="shared" si="17"/>
        <v>0</v>
      </c>
      <c r="I130" s="1394">
        <f t="shared" si="17"/>
        <v>0</v>
      </c>
      <c r="J130" s="1395">
        <f t="shared" si="17"/>
        <v>0</v>
      </c>
      <c r="K130" s="1392">
        <f t="shared" si="17"/>
        <v>0</v>
      </c>
      <c r="L130" s="1396">
        <f t="shared" si="17"/>
        <v>0</v>
      </c>
      <c r="M130" s="1394">
        <f t="shared" si="17"/>
        <v>0</v>
      </c>
      <c r="N130" s="1450">
        <f t="shared" si="17"/>
        <v>0</v>
      </c>
    </row>
    <row r="131" spans="1:14" ht="12" customHeight="1" thickBot="1">
      <c r="A131" s="1427"/>
      <c r="B131" s="1453"/>
      <c r="C131" s="1454"/>
      <c r="D131" s="1454"/>
      <c r="E131" s="1454"/>
      <c r="F131" s="1454"/>
      <c r="G131" s="1428"/>
      <c r="H131" s="1454"/>
      <c r="I131" s="1456"/>
      <c r="J131" s="1425"/>
      <c r="K131" s="1428"/>
      <c r="L131" s="1457"/>
      <c r="M131" s="1456"/>
      <c r="N131" s="1426"/>
    </row>
    <row r="132" spans="1:16" ht="12" customHeight="1">
      <c r="A132" s="2609"/>
      <c r="B132" s="2612"/>
      <c r="C132" s="2572"/>
      <c r="D132" s="2607"/>
      <c r="E132" s="2608"/>
      <c r="F132" s="1370"/>
      <c r="G132" s="2561"/>
      <c r="H132" s="1379"/>
      <c r="I132" s="1380"/>
      <c r="J132" s="2564">
        <f>SUM(G132:I132)</f>
        <v>0</v>
      </c>
      <c r="K132" s="1404"/>
      <c r="L132" s="1379"/>
      <c r="M132" s="1380"/>
      <c r="N132" s="1447">
        <f>SUM(K132:M132)</f>
        <v>0</v>
      </c>
      <c r="P132" s="1381"/>
    </row>
    <row r="133" spans="1:14" ht="12" customHeight="1">
      <c r="A133" s="2610"/>
      <c r="B133" s="2613"/>
      <c r="C133" s="2301"/>
      <c r="D133" s="1897"/>
      <c r="E133" s="2216"/>
      <c r="F133" s="89"/>
      <c r="G133" s="2562"/>
      <c r="H133" s="1382"/>
      <c r="I133" s="1383"/>
      <c r="J133" s="2565"/>
      <c r="K133" s="1405"/>
      <c r="L133" s="1382"/>
      <c r="M133" s="1383"/>
      <c r="N133" s="1448">
        <f>SUM(K133:M133)</f>
        <v>0</v>
      </c>
    </row>
    <row r="134" spans="1:14" ht="12" customHeight="1">
      <c r="A134" s="2610"/>
      <c r="B134" s="2613"/>
      <c r="C134" s="2301"/>
      <c r="D134" s="1897"/>
      <c r="E134" s="2216"/>
      <c r="F134" s="89"/>
      <c r="G134" s="2562"/>
      <c r="H134" s="1382"/>
      <c r="I134" s="1383"/>
      <c r="J134" s="2565"/>
      <c r="K134" s="1405"/>
      <c r="L134" s="1382"/>
      <c r="M134" s="1383"/>
      <c r="N134" s="1448">
        <f>SUM(K134:M134)</f>
        <v>0</v>
      </c>
    </row>
    <row r="135" spans="1:14" ht="12" customHeight="1" thickBot="1">
      <c r="A135" s="2611"/>
      <c r="B135" s="2614"/>
      <c r="C135" s="2302"/>
      <c r="D135" s="1898"/>
      <c r="E135" s="2217"/>
      <c r="F135" s="95"/>
      <c r="G135" s="2563"/>
      <c r="H135" s="1382"/>
      <c r="I135" s="1383"/>
      <c r="J135" s="2566"/>
      <c r="K135" s="1405"/>
      <c r="L135" s="1382"/>
      <c r="M135" s="1383"/>
      <c r="N135" s="1448">
        <f>SUM(K135:M135)</f>
        <v>0</v>
      </c>
    </row>
    <row r="136" spans="1:14" ht="12" customHeight="1" thickBot="1" thickTop="1">
      <c r="A136" s="2558" t="s">
        <v>9</v>
      </c>
      <c r="B136" s="2559"/>
      <c r="C136" s="2559"/>
      <c r="D136" s="2559"/>
      <c r="E136" s="2560"/>
      <c r="F136" s="1391"/>
      <c r="G136" s="1392">
        <f aca="true" t="shared" si="18" ref="G136:N136">SUM(G132:G135)</f>
        <v>0</v>
      </c>
      <c r="H136" s="1393">
        <f t="shared" si="18"/>
        <v>0</v>
      </c>
      <c r="I136" s="1394">
        <f t="shared" si="18"/>
        <v>0</v>
      </c>
      <c r="J136" s="1422">
        <f t="shared" si="18"/>
        <v>0</v>
      </c>
      <c r="K136" s="1392">
        <f t="shared" si="18"/>
        <v>0</v>
      </c>
      <c r="L136" s="1396">
        <f t="shared" si="18"/>
        <v>0</v>
      </c>
      <c r="M136" s="1394">
        <f t="shared" si="18"/>
        <v>0</v>
      </c>
      <c r="N136" s="1450">
        <f t="shared" si="18"/>
        <v>0</v>
      </c>
    </row>
    <row r="137" spans="1:14" ht="12" customHeight="1" thickBot="1">
      <c r="A137" s="1427"/>
      <c r="B137" s="1453"/>
      <c r="C137" s="1454"/>
      <c r="D137" s="1454"/>
      <c r="E137" s="1454"/>
      <c r="F137" s="1454"/>
      <c r="G137" s="1428"/>
      <c r="H137" s="1454"/>
      <c r="I137" s="1456"/>
      <c r="J137" s="1425"/>
      <c r="K137" s="1428"/>
      <c r="L137" s="1457"/>
      <c r="M137" s="1456"/>
      <c r="N137" s="1426"/>
    </row>
    <row r="138" spans="1:14" ht="12" customHeight="1">
      <c r="A138" s="2609"/>
      <c r="B138" s="2612"/>
      <c r="C138" s="2572"/>
      <c r="D138" s="2594"/>
      <c r="E138" s="2596"/>
      <c r="F138" s="1370"/>
      <c r="G138" s="2561"/>
      <c r="H138" s="1379"/>
      <c r="I138" s="1380"/>
      <c r="J138" s="2564">
        <f>SUM(G138:I138)</f>
        <v>0</v>
      </c>
      <c r="K138" s="2549"/>
      <c r="L138" s="1379"/>
      <c r="M138" s="1380"/>
      <c r="N138" s="1447">
        <f>SUM(K138:M138)</f>
        <v>0</v>
      </c>
    </row>
    <row r="139" spans="1:14" ht="12" customHeight="1">
      <c r="A139" s="2610"/>
      <c r="B139" s="2613"/>
      <c r="C139" s="2301"/>
      <c r="D139" s="2209"/>
      <c r="E139" s="2314"/>
      <c r="F139" s="89"/>
      <c r="G139" s="2562"/>
      <c r="H139" s="1382"/>
      <c r="I139" s="1383"/>
      <c r="J139" s="2565"/>
      <c r="K139" s="2550"/>
      <c r="L139" s="1382"/>
      <c r="M139" s="1383"/>
      <c r="N139" s="1448">
        <f>SUM(K139:M139)</f>
        <v>0</v>
      </c>
    </row>
    <row r="140" spans="1:14" ht="12" customHeight="1">
      <c r="A140" s="2610"/>
      <c r="B140" s="2613"/>
      <c r="C140" s="2301"/>
      <c r="D140" s="2209"/>
      <c r="E140" s="2314"/>
      <c r="F140" s="89"/>
      <c r="G140" s="2562"/>
      <c r="H140" s="1382"/>
      <c r="I140" s="1383"/>
      <c r="J140" s="2565"/>
      <c r="K140" s="2550"/>
      <c r="L140" s="1382"/>
      <c r="M140" s="1383"/>
      <c r="N140" s="1448">
        <f>SUM(K140:M140)</f>
        <v>0</v>
      </c>
    </row>
    <row r="141" spans="1:14" ht="12" customHeight="1" thickBot="1">
      <c r="A141" s="2611"/>
      <c r="B141" s="2614"/>
      <c r="C141" s="2302"/>
      <c r="D141" s="2210"/>
      <c r="E141" s="2229"/>
      <c r="F141" s="95"/>
      <c r="G141" s="2563"/>
      <c r="H141" s="1382"/>
      <c r="I141" s="1383"/>
      <c r="J141" s="2566"/>
      <c r="K141" s="2551"/>
      <c r="L141" s="1382"/>
      <c r="M141" s="1383"/>
      <c r="N141" s="1448">
        <f>SUM(K141:M141)</f>
        <v>0</v>
      </c>
    </row>
    <row r="142" spans="1:14" ht="12" customHeight="1" thickBot="1" thickTop="1">
      <c r="A142" s="2558" t="s">
        <v>9</v>
      </c>
      <c r="B142" s="2559"/>
      <c r="C142" s="2559"/>
      <c r="D142" s="2559"/>
      <c r="E142" s="2560"/>
      <c r="F142" s="1391"/>
      <c r="G142" s="1392">
        <f aca="true" t="shared" si="19" ref="G142:N142">SUM(G138:G141)</f>
        <v>0</v>
      </c>
      <c r="H142" s="1393">
        <f t="shared" si="19"/>
        <v>0</v>
      </c>
      <c r="I142" s="1394">
        <f t="shared" si="19"/>
        <v>0</v>
      </c>
      <c r="J142" s="1395">
        <f t="shared" si="19"/>
        <v>0</v>
      </c>
      <c r="K142" s="1392">
        <f t="shared" si="19"/>
        <v>0</v>
      </c>
      <c r="L142" s="1396">
        <f t="shared" si="19"/>
        <v>0</v>
      </c>
      <c r="M142" s="1394">
        <f t="shared" si="19"/>
        <v>0</v>
      </c>
      <c r="N142" s="1450">
        <f t="shared" si="19"/>
        <v>0</v>
      </c>
    </row>
    <row r="143" spans="1:14" ht="12.75">
      <c r="A143" s="108"/>
      <c r="D143"/>
      <c r="E143"/>
      <c r="J143"/>
      <c r="N143"/>
    </row>
    <row r="144" spans="1:14" ht="12.75">
      <c r="A144" s="2615" t="s">
        <v>141</v>
      </c>
      <c r="B144" s="2615"/>
      <c r="D144"/>
      <c r="E144"/>
      <c r="H144" s="1458">
        <v>100000</v>
      </c>
      <c r="J144" s="1458">
        <f>SUM(G144:I144)</f>
        <v>100000</v>
      </c>
      <c r="N144" s="108"/>
    </row>
    <row r="145" spans="1:14" ht="12.75">
      <c r="A145" s="108"/>
      <c r="D145"/>
      <c r="E145"/>
      <c r="J145"/>
      <c r="N145"/>
    </row>
    <row r="146" spans="1:14" ht="12.75">
      <c r="A146" s="108"/>
      <c r="D146"/>
      <c r="E146"/>
      <c r="G146" s="1462">
        <f>SUM(G10,G16,G22,G28,G34,G40,G46,G52,G58,G64,G70,G76,G82,G88,G94,G100,G106,G112,G118,G124,G130,G136,G142,G144)</f>
        <v>525000</v>
      </c>
      <c r="H146" s="1463">
        <f aca="true" t="shared" si="20" ref="H146:N146">SUM(H10,H16,H22,H28,H34,H40,H46,H52,H58,H64,H70,H76,H82,H88,H94,H100,H106,H112,H118,H124,H130,H136,H142,H144)</f>
        <v>100000</v>
      </c>
      <c r="I146" s="1464">
        <f t="shared" si="20"/>
        <v>0</v>
      </c>
      <c r="J146" s="1463">
        <f t="shared" si="20"/>
        <v>625000</v>
      </c>
      <c r="K146" s="1462">
        <f t="shared" si="20"/>
        <v>0</v>
      </c>
      <c r="L146" s="1463">
        <f t="shared" si="20"/>
        <v>0</v>
      </c>
      <c r="M146" s="1464">
        <f t="shared" si="20"/>
        <v>0</v>
      </c>
      <c r="N146" s="1463">
        <f t="shared" si="20"/>
        <v>0</v>
      </c>
    </row>
    <row r="147" spans="1:14" ht="12.75">
      <c r="A147" s="108"/>
      <c r="D147"/>
      <c r="E147"/>
      <c r="J147"/>
      <c r="N147"/>
    </row>
    <row r="148" spans="1:14" ht="12.75">
      <c r="A148" s="108"/>
      <c r="D148"/>
      <c r="E148"/>
      <c r="J148"/>
      <c r="N148"/>
    </row>
    <row r="149" spans="1:14" ht="12.75">
      <c r="A149" s="108"/>
      <c r="D149"/>
      <c r="E149"/>
      <c r="J149"/>
      <c r="N149"/>
    </row>
    <row r="150" spans="1:14" ht="12.75">
      <c r="A150" s="108"/>
      <c r="D150"/>
      <c r="E150"/>
      <c r="J150"/>
      <c r="N150"/>
    </row>
    <row r="151" spans="1:14" ht="12.75">
      <c r="A151" s="108"/>
      <c r="D151"/>
      <c r="E151"/>
      <c r="J151"/>
      <c r="N151"/>
    </row>
    <row r="152" spans="1:14" ht="12.75">
      <c r="A152" s="108"/>
      <c r="D152"/>
      <c r="E152"/>
      <c r="J152"/>
      <c r="N152"/>
    </row>
    <row r="153" spans="1:14" ht="12.75">
      <c r="A153" s="108"/>
      <c r="D153"/>
      <c r="E153"/>
      <c r="J153"/>
      <c r="N153"/>
    </row>
    <row r="154" spans="1:14" ht="12.75">
      <c r="A154" s="108"/>
      <c r="D154"/>
      <c r="E154"/>
      <c r="J154"/>
      <c r="N154"/>
    </row>
    <row r="155" spans="1:14" ht="12.75">
      <c r="A155" s="108"/>
      <c r="D155"/>
      <c r="E155"/>
      <c r="J155"/>
      <c r="N155"/>
    </row>
    <row r="156" spans="1:14" ht="12.75">
      <c r="A156" s="108"/>
      <c r="D156"/>
      <c r="E156"/>
      <c r="J156"/>
      <c r="N156"/>
    </row>
    <row r="157" spans="1:14" ht="12.75">
      <c r="A157" s="108"/>
      <c r="D157"/>
      <c r="E157"/>
      <c r="J157"/>
      <c r="N157"/>
    </row>
    <row r="158" spans="1:14" ht="12.75">
      <c r="A158" s="108"/>
      <c r="D158"/>
      <c r="E158"/>
      <c r="J158"/>
      <c r="N158"/>
    </row>
    <row r="159" spans="1:14" ht="12.75">
      <c r="A159" s="108"/>
      <c r="D159"/>
      <c r="E159"/>
      <c r="J159"/>
      <c r="N159"/>
    </row>
    <row r="160" spans="1:14" ht="12.75">
      <c r="A160" s="108"/>
      <c r="D160"/>
      <c r="E160"/>
      <c r="J160"/>
      <c r="N160"/>
    </row>
    <row r="161" spans="1:14" ht="12.75">
      <c r="A161" s="108"/>
      <c r="D161"/>
      <c r="E161"/>
      <c r="J161"/>
      <c r="N161"/>
    </row>
    <row r="162" spans="1:14" ht="12.75">
      <c r="A162" s="108"/>
      <c r="D162"/>
      <c r="E162"/>
      <c r="J162"/>
      <c r="N162"/>
    </row>
    <row r="163" spans="1:14" ht="12.75">
      <c r="A163" s="108"/>
      <c r="D163"/>
      <c r="E163"/>
      <c r="J163"/>
      <c r="N163"/>
    </row>
    <row r="164" spans="1:14" ht="12.75">
      <c r="A164" s="108"/>
      <c r="D164"/>
      <c r="E164"/>
      <c r="J164"/>
      <c r="N164"/>
    </row>
    <row r="165" spans="1:14" ht="12.75">
      <c r="A165" s="108"/>
      <c r="D165"/>
      <c r="E165"/>
      <c r="J165"/>
      <c r="N165"/>
    </row>
    <row r="166" spans="1:14" ht="12.75">
      <c r="A166" s="108"/>
      <c r="D166"/>
      <c r="E166"/>
      <c r="J166"/>
      <c r="N166"/>
    </row>
    <row r="167" spans="1:14" ht="12.75">
      <c r="A167" s="108"/>
      <c r="D167"/>
      <c r="E167"/>
      <c r="J167"/>
      <c r="N167"/>
    </row>
    <row r="168" spans="1:14" ht="12.75">
      <c r="A168" s="108"/>
      <c r="D168"/>
      <c r="E168"/>
      <c r="J168"/>
      <c r="N168"/>
    </row>
    <row r="169" spans="1:14" ht="12.75">
      <c r="A169" s="108"/>
      <c r="D169"/>
      <c r="E169"/>
      <c r="J169"/>
      <c r="N169"/>
    </row>
    <row r="170" spans="1:14" ht="12.75">
      <c r="A170" s="108"/>
      <c r="D170"/>
      <c r="E170"/>
      <c r="J170"/>
      <c r="N170"/>
    </row>
    <row r="171" spans="1:14" ht="12.75">
      <c r="A171" s="108"/>
      <c r="D171"/>
      <c r="E171"/>
      <c r="J171"/>
      <c r="N171"/>
    </row>
    <row r="172" spans="1:14" ht="12.75">
      <c r="A172" s="108"/>
      <c r="D172"/>
      <c r="E172"/>
      <c r="J172"/>
      <c r="N172"/>
    </row>
    <row r="173" spans="1:14" ht="12.75">
      <c r="A173" s="108"/>
      <c r="D173"/>
      <c r="E173"/>
      <c r="J173"/>
      <c r="N173"/>
    </row>
    <row r="174" spans="1:14" ht="12.75">
      <c r="A174" s="108"/>
      <c r="D174"/>
      <c r="E174"/>
      <c r="J174"/>
      <c r="N174"/>
    </row>
    <row r="175" spans="1:14" ht="12.75">
      <c r="A175" s="108"/>
      <c r="D175"/>
      <c r="E175"/>
      <c r="J175"/>
      <c r="N175"/>
    </row>
    <row r="176" spans="1:14" ht="12.75">
      <c r="A176" s="108"/>
      <c r="D176"/>
      <c r="E176"/>
      <c r="J176"/>
      <c r="N176"/>
    </row>
    <row r="177" spans="1:14" ht="12.75">
      <c r="A177" s="108"/>
      <c r="D177"/>
      <c r="E177"/>
      <c r="J177"/>
      <c r="N177"/>
    </row>
    <row r="178" spans="1:14" ht="12.75">
      <c r="A178" s="108"/>
      <c r="D178"/>
      <c r="E178"/>
      <c r="J178"/>
      <c r="N178"/>
    </row>
    <row r="179" spans="1:14" ht="12.75">
      <c r="A179" s="108"/>
      <c r="D179"/>
      <c r="E179"/>
      <c r="J179"/>
      <c r="N179"/>
    </row>
    <row r="180" spans="1:14" ht="12.75">
      <c r="A180" s="108"/>
      <c r="D180"/>
      <c r="E180"/>
      <c r="J180"/>
      <c r="N180"/>
    </row>
    <row r="181" spans="1:14" ht="12.75">
      <c r="A181" s="108"/>
      <c r="D181"/>
      <c r="E181"/>
      <c r="J181"/>
      <c r="N181"/>
    </row>
    <row r="182" spans="1:14" ht="12.75">
      <c r="A182" s="108"/>
      <c r="D182"/>
      <c r="E182"/>
      <c r="J182"/>
      <c r="N182"/>
    </row>
    <row r="183" spans="1:14" ht="12.75">
      <c r="A183" s="108"/>
      <c r="D183"/>
      <c r="E183"/>
      <c r="J183"/>
      <c r="N183"/>
    </row>
    <row r="184" spans="1:14" ht="12.75">
      <c r="A184" s="108"/>
      <c r="D184"/>
      <c r="E184"/>
      <c r="J184"/>
      <c r="N184"/>
    </row>
    <row r="185" spans="1:14" ht="12.75">
      <c r="A185" s="108"/>
      <c r="D185"/>
      <c r="E185"/>
      <c r="J185"/>
      <c r="N185"/>
    </row>
    <row r="186" spans="1:14" ht="12.75">
      <c r="A186" s="108"/>
      <c r="D186"/>
      <c r="E186"/>
      <c r="J186"/>
      <c r="N186"/>
    </row>
    <row r="187" spans="1:14" ht="12.75">
      <c r="A187" s="108"/>
      <c r="D187"/>
      <c r="E187"/>
      <c r="J187"/>
      <c r="N187"/>
    </row>
    <row r="188" spans="1:14" ht="12.75">
      <c r="A188" s="108"/>
      <c r="D188"/>
      <c r="E188"/>
      <c r="J188"/>
      <c r="N188"/>
    </row>
    <row r="189" spans="1:14" ht="12.75">
      <c r="A189" s="108"/>
      <c r="D189"/>
      <c r="E189"/>
      <c r="J189"/>
      <c r="N189"/>
    </row>
    <row r="190" spans="1:14" ht="12.75">
      <c r="A190" s="108"/>
      <c r="D190"/>
      <c r="E190"/>
      <c r="J190"/>
      <c r="N190"/>
    </row>
    <row r="191" spans="1:14" ht="12.75">
      <c r="A191" s="108"/>
      <c r="D191"/>
      <c r="E191"/>
      <c r="J191"/>
      <c r="N191"/>
    </row>
    <row r="192" spans="1:14" ht="12.75">
      <c r="A192" s="108"/>
      <c r="D192"/>
      <c r="E192"/>
      <c r="J192"/>
      <c r="N192"/>
    </row>
    <row r="193" spans="1:14" ht="12.75">
      <c r="A193" s="108"/>
      <c r="D193"/>
      <c r="E193"/>
      <c r="J193"/>
      <c r="N193"/>
    </row>
    <row r="194" spans="1:14" ht="12.75">
      <c r="A194" s="108"/>
      <c r="D194"/>
      <c r="E194"/>
      <c r="J194"/>
      <c r="N194"/>
    </row>
    <row r="195" spans="1:14" ht="12.75">
      <c r="A195" s="108"/>
      <c r="D195"/>
      <c r="E195"/>
      <c r="J195"/>
      <c r="N195"/>
    </row>
    <row r="196" spans="1:14" ht="12.75">
      <c r="A196" s="108"/>
      <c r="D196"/>
      <c r="E196"/>
      <c r="J196"/>
      <c r="N196"/>
    </row>
    <row r="197" spans="1:14" ht="12.75">
      <c r="A197" s="108"/>
      <c r="D197"/>
      <c r="E197"/>
      <c r="J197"/>
      <c r="N197"/>
    </row>
    <row r="198" spans="1:14" ht="12.75">
      <c r="A198" s="108"/>
      <c r="D198"/>
      <c r="E198"/>
      <c r="J198"/>
      <c r="N198"/>
    </row>
    <row r="199" spans="1:14" ht="12.75">
      <c r="A199" s="108"/>
      <c r="D199"/>
      <c r="E199"/>
      <c r="J199"/>
      <c r="N199"/>
    </row>
    <row r="200" spans="1:14" ht="12.75">
      <c r="A200" s="108"/>
      <c r="D200"/>
      <c r="E200"/>
      <c r="J200"/>
      <c r="N200"/>
    </row>
    <row r="201" spans="1:14" ht="12.75">
      <c r="A201" s="108"/>
      <c r="D201"/>
      <c r="E201"/>
      <c r="J201"/>
      <c r="N201"/>
    </row>
    <row r="202" spans="1:14" ht="12.75">
      <c r="A202" s="108"/>
      <c r="D202"/>
      <c r="E202"/>
      <c r="J202"/>
      <c r="N202"/>
    </row>
    <row r="203" spans="1:14" ht="12.75">
      <c r="A203" s="108"/>
      <c r="D203"/>
      <c r="E203"/>
      <c r="J203"/>
      <c r="N203"/>
    </row>
    <row r="204" spans="1:14" ht="12.75">
      <c r="A204" s="108"/>
      <c r="D204"/>
      <c r="E204"/>
      <c r="J204"/>
      <c r="N204"/>
    </row>
    <row r="205" spans="1:14" ht="12.75">
      <c r="A205" s="108"/>
      <c r="D205"/>
      <c r="E205"/>
      <c r="J205"/>
      <c r="N205"/>
    </row>
    <row r="206" spans="1:14" ht="12.75">
      <c r="A206" s="108"/>
      <c r="D206"/>
      <c r="E206"/>
      <c r="J206"/>
      <c r="N206"/>
    </row>
    <row r="207" spans="1:14" ht="12.75">
      <c r="A207" s="108"/>
      <c r="D207"/>
      <c r="E207"/>
      <c r="J207"/>
      <c r="N207"/>
    </row>
    <row r="208" spans="1:14" ht="12.75">
      <c r="A208" s="108"/>
      <c r="D208"/>
      <c r="E208"/>
      <c r="J208"/>
      <c r="N208"/>
    </row>
    <row r="209" spans="1:14" ht="12.75">
      <c r="A209" s="108"/>
      <c r="D209"/>
      <c r="E209"/>
      <c r="J209"/>
      <c r="N209"/>
    </row>
    <row r="210" spans="1:14" ht="12.75">
      <c r="A210" s="108"/>
      <c r="D210"/>
      <c r="E210"/>
      <c r="J210"/>
      <c r="N210"/>
    </row>
    <row r="211" spans="1:14" ht="12.75">
      <c r="A211" s="108"/>
      <c r="D211"/>
      <c r="E211"/>
      <c r="J211"/>
      <c r="N211"/>
    </row>
    <row r="212" spans="1:14" ht="12.75">
      <c r="A212" s="108"/>
      <c r="D212"/>
      <c r="E212"/>
      <c r="J212"/>
      <c r="N212"/>
    </row>
    <row r="213" spans="1:14" ht="12.75">
      <c r="A213" s="108"/>
      <c r="D213"/>
      <c r="E213"/>
      <c r="J213"/>
      <c r="N213"/>
    </row>
    <row r="214" spans="1:14" ht="12.75">
      <c r="A214" s="108"/>
      <c r="D214"/>
      <c r="E214"/>
      <c r="J214"/>
      <c r="N214"/>
    </row>
    <row r="215" spans="1:14" ht="12.75">
      <c r="A215" s="108"/>
      <c r="D215"/>
      <c r="E215"/>
      <c r="J215"/>
      <c r="N215"/>
    </row>
    <row r="216" spans="1:14" ht="12.75">
      <c r="A216" s="108"/>
      <c r="D216"/>
      <c r="E216"/>
      <c r="J216"/>
      <c r="N216"/>
    </row>
    <row r="217" spans="1:14" ht="12.75">
      <c r="A217" s="108"/>
      <c r="D217"/>
      <c r="E217"/>
      <c r="J217"/>
      <c r="N217"/>
    </row>
    <row r="218" spans="1:14" ht="12.75">
      <c r="A218" s="108"/>
      <c r="D218"/>
      <c r="E218"/>
      <c r="J218"/>
      <c r="N218"/>
    </row>
    <row r="219" spans="1:14" ht="12.75">
      <c r="A219" s="108"/>
      <c r="D219"/>
      <c r="E219"/>
      <c r="J219"/>
      <c r="N219"/>
    </row>
    <row r="220" spans="1:14" ht="12.75">
      <c r="A220" s="108"/>
      <c r="D220"/>
      <c r="E220"/>
      <c r="J220"/>
      <c r="N220"/>
    </row>
    <row r="221" spans="1:14" ht="12.75">
      <c r="A221" s="108"/>
      <c r="D221"/>
      <c r="E221"/>
      <c r="J221"/>
      <c r="N221"/>
    </row>
    <row r="222" spans="1:14" ht="12.75">
      <c r="A222" s="108"/>
      <c r="D222"/>
      <c r="E222"/>
      <c r="J222"/>
      <c r="N222"/>
    </row>
    <row r="223" spans="1:14" ht="12.75">
      <c r="A223" s="108"/>
      <c r="D223"/>
      <c r="E223"/>
      <c r="J223"/>
      <c r="N223"/>
    </row>
    <row r="224" spans="1:14" ht="12.75">
      <c r="A224" s="108"/>
      <c r="D224"/>
      <c r="E224"/>
      <c r="J224"/>
      <c r="N224"/>
    </row>
    <row r="225" spans="1:14" ht="12.75">
      <c r="A225" s="108"/>
      <c r="D225"/>
      <c r="E225"/>
      <c r="J225"/>
      <c r="N225"/>
    </row>
    <row r="226" spans="1:14" ht="12.75">
      <c r="A226" s="108"/>
      <c r="D226"/>
      <c r="E226"/>
      <c r="J226"/>
      <c r="N226"/>
    </row>
    <row r="227" spans="1:14" ht="12.75">
      <c r="A227" s="108"/>
      <c r="D227"/>
      <c r="E227"/>
      <c r="J227"/>
      <c r="N227"/>
    </row>
    <row r="228" spans="1:14" ht="12.75">
      <c r="A228" s="108"/>
      <c r="D228"/>
      <c r="E228"/>
      <c r="J228"/>
      <c r="N228"/>
    </row>
    <row r="229" spans="1:14" ht="12.75">
      <c r="A229" s="108"/>
      <c r="D229"/>
      <c r="E229"/>
      <c r="J229"/>
      <c r="N229"/>
    </row>
    <row r="230" spans="1:14" ht="12.75">
      <c r="A230" s="108"/>
      <c r="D230"/>
      <c r="E230"/>
      <c r="J230"/>
      <c r="N230"/>
    </row>
    <row r="231" spans="1:14" ht="12.75">
      <c r="A231" s="108"/>
      <c r="D231"/>
      <c r="E231"/>
      <c r="J231"/>
      <c r="N231"/>
    </row>
    <row r="232" spans="1:14" ht="12.75">
      <c r="A232" s="108"/>
      <c r="D232"/>
      <c r="E232"/>
      <c r="J232"/>
      <c r="N232"/>
    </row>
    <row r="233" spans="1:14" ht="12.75">
      <c r="A233" s="108"/>
      <c r="D233"/>
      <c r="E233"/>
      <c r="J233"/>
      <c r="N233"/>
    </row>
    <row r="234" spans="1:14" ht="12.75">
      <c r="A234" s="108"/>
      <c r="D234"/>
      <c r="E234"/>
      <c r="J234"/>
      <c r="N234"/>
    </row>
    <row r="235" spans="1:14" ht="12.75">
      <c r="A235" s="108"/>
      <c r="D235"/>
      <c r="E235"/>
      <c r="J235"/>
      <c r="N235"/>
    </row>
    <row r="236" spans="1:14" ht="12.75">
      <c r="A236" s="108"/>
      <c r="D236"/>
      <c r="E236"/>
      <c r="J236"/>
      <c r="N236"/>
    </row>
    <row r="237" spans="1:14" ht="12.75">
      <c r="A237" s="108"/>
      <c r="D237"/>
      <c r="E237"/>
      <c r="J237"/>
      <c r="N237"/>
    </row>
    <row r="238" spans="1:14" ht="12.75">
      <c r="A238" s="108"/>
      <c r="D238"/>
      <c r="E238"/>
      <c r="J238"/>
      <c r="N238"/>
    </row>
    <row r="239" spans="1:14" ht="12.75">
      <c r="A239" s="108"/>
      <c r="D239"/>
      <c r="E239"/>
      <c r="J239"/>
      <c r="N239"/>
    </row>
    <row r="240" spans="1:14" ht="12.75">
      <c r="A240" s="108"/>
      <c r="D240"/>
      <c r="E240"/>
      <c r="J240"/>
      <c r="N240"/>
    </row>
    <row r="241" spans="1:14" ht="12.75">
      <c r="A241" s="108"/>
      <c r="D241"/>
      <c r="E241"/>
      <c r="J241"/>
      <c r="N241"/>
    </row>
    <row r="242" spans="1:14" ht="12.75">
      <c r="A242" s="108"/>
      <c r="D242"/>
      <c r="E242"/>
      <c r="J242"/>
      <c r="N242"/>
    </row>
    <row r="243" spans="1:14" ht="12.75">
      <c r="A243" s="108"/>
      <c r="D243"/>
      <c r="E243"/>
      <c r="J243"/>
      <c r="N243"/>
    </row>
    <row r="244" spans="1:14" ht="12.75">
      <c r="A244" s="108"/>
      <c r="D244"/>
      <c r="E244"/>
      <c r="J244"/>
      <c r="N244"/>
    </row>
    <row r="245" spans="1:14" ht="12.75">
      <c r="A245" s="108"/>
      <c r="D245"/>
      <c r="E245"/>
      <c r="J245"/>
      <c r="N245"/>
    </row>
    <row r="246" spans="1:14" ht="12.75">
      <c r="A246" s="108"/>
      <c r="D246"/>
      <c r="E246"/>
      <c r="J246"/>
      <c r="N246"/>
    </row>
    <row r="247" spans="1:14" ht="12.75">
      <c r="A247" s="108"/>
      <c r="D247"/>
      <c r="E247"/>
      <c r="J247"/>
      <c r="N247"/>
    </row>
    <row r="248" spans="1:14" ht="12.75">
      <c r="A248" s="108"/>
      <c r="D248"/>
      <c r="E248"/>
      <c r="J248"/>
      <c r="N248"/>
    </row>
    <row r="249" spans="1:14" ht="12.75">
      <c r="A249" s="108"/>
      <c r="D249"/>
      <c r="E249"/>
      <c r="J249"/>
      <c r="N249"/>
    </row>
    <row r="250" spans="1:14" ht="12.75">
      <c r="A250" s="108"/>
      <c r="D250"/>
      <c r="E250"/>
      <c r="J250"/>
      <c r="N250"/>
    </row>
    <row r="251" spans="1:14" ht="12.75">
      <c r="A251" s="108"/>
      <c r="D251"/>
      <c r="E251"/>
      <c r="J251"/>
      <c r="N251"/>
    </row>
    <row r="252" spans="1:14" ht="12.75">
      <c r="A252" s="108"/>
      <c r="D252"/>
      <c r="E252"/>
      <c r="J252"/>
      <c r="N252"/>
    </row>
    <row r="253" spans="1:14" ht="12.75">
      <c r="A253" s="108"/>
      <c r="D253"/>
      <c r="E253"/>
      <c r="J253"/>
      <c r="N253"/>
    </row>
    <row r="254" spans="1:14" ht="12.75">
      <c r="A254" s="108"/>
      <c r="D254"/>
      <c r="E254"/>
      <c r="J254"/>
      <c r="N254"/>
    </row>
    <row r="255" spans="1:14" ht="12.75">
      <c r="A255" s="108"/>
      <c r="D255"/>
      <c r="E255"/>
      <c r="J255"/>
      <c r="N255"/>
    </row>
    <row r="256" spans="1:14" ht="12.75">
      <c r="A256" s="108"/>
      <c r="D256"/>
      <c r="E256"/>
      <c r="J256"/>
      <c r="N256"/>
    </row>
    <row r="257" spans="1:14" ht="12.75">
      <c r="A257" s="108"/>
      <c r="D257"/>
      <c r="E257"/>
      <c r="J257"/>
      <c r="N257"/>
    </row>
    <row r="258" spans="1:14" ht="12.75">
      <c r="A258" s="108"/>
      <c r="D258"/>
      <c r="E258"/>
      <c r="J258"/>
      <c r="N258"/>
    </row>
    <row r="259" spans="1:14" ht="12.75">
      <c r="A259" s="108"/>
      <c r="D259"/>
      <c r="E259"/>
      <c r="J259"/>
      <c r="N259"/>
    </row>
    <row r="260" spans="1:14" ht="12.75">
      <c r="A260" s="108"/>
      <c r="D260"/>
      <c r="E260"/>
      <c r="J260"/>
      <c r="N260"/>
    </row>
    <row r="261" spans="1:14" ht="12.75">
      <c r="A261" s="108"/>
      <c r="D261"/>
      <c r="E261"/>
      <c r="J261"/>
      <c r="N261"/>
    </row>
    <row r="262" spans="1:14" ht="12.75">
      <c r="A262" s="108"/>
      <c r="D262"/>
      <c r="E262"/>
      <c r="J262"/>
      <c r="N262"/>
    </row>
    <row r="263" spans="1:14" ht="12.75">
      <c r="A263" s="108"/>
      <c r="D263"/>
      <c r="E263"/>
      <c r="J263"/>
      <c r="N263"/>
    </row>
    <row r="264" spans="1:14" ht="12.75">
      <c r="A264" s="108"/>
      <c r="D264"/>
      <c r="E264"/>
      <c r="J264"/>
      <c r="N264"/>
    </row>
    <row r="265" spans="1:14" ht="12.75">
      <c r="A265" s="108"/>
      <c r="D265"/>
      <c r="E265"/>
      <c r="J265"/>
      <c r="N265"/>
    </row>
    <row r="266" spans="1:14" ht="12.75">
      <c r="A266" s="108"/>
      <c r="D266"/>
      <c r="E266"/>
      <c r="J266"/>
      <c r="N266"/>
    </row>
    <row r="267" spans="1:14" ht="12.75">
      <c r="A267" s="108"/>
      <c r="D267"/>
      <c r="E267"/>
      <c r="J267"/>
      <c r="N267"/>
    </row>
    <row r="268" spans="1:14" ht="12.75">
      <c r="A268" s="108"/>
      <c r="D268"/>
      <c r="E268"/>
      <c r="J268"/>
      <c r="N268"/>
    </row>
    <row r="269" spans="1:14" ht="12.75">
      <c r="A269" s="108"/>
      <c r="D269"/>
      <c r="E269"/>
      <c r="J269"/>
      <c r="N269"/>
    </row>
    <row r="270" spans="1:14" ht="12.75">
      <c r="A270" s="108"/>
      <c r="D270"/>
      <c r="E270"/>
      <c r="J270"/>
      <c r="N270"/>
    </row>
    <row r="271" spans="1:14" ht="12.75">
      <c r="A271" s="108"/>
      <c r="D271"/>
      <c r="E271"/>
      <c r="J271"/>
      <c r="N271"/>
    </row>
    <row r="272" spans="1:14" ht="12.75">
      <c r="A272" s="108"/>
      <c r="D272"/>
      <c r="E272"/>
      <c r="J272"/>
      <c r="N272"/>
    </row>
    <row r="273" spans="1:14" ht="12.75">
      <c r="A273" s="108"/>
      <c r="D273"/>
      <c r="E273"/>
      <c r="J273"/>
      <c r="N273"/>
    </row>
    <row r="274" spans="1:14" ht="12.75">
      <c r="A274" s="108"/>
      <c r="D274"/>
      <c r="E274"/>
      <c r="J274"/>
      <c r="N274"/>
    </row>
    <row r="275" spans="1:14" ht="12.75">
      <c r="A275" s="108"/>
      <c r="D275"/>
      <c r="E275"/>
      <c r="J275"/>
      <c r="N275"/>
    </row>
    <row r="276" spans="1:14" ht="12.75">
      <c r="A276" s="108"/>
      <c r="D276"/>
      <c r="E276"/>
      <c r="J276"/>
      <c r="N276"/>
    </row>
    <row r="277" spans="1:14" ht="12.75">
      <c r="A277" s="108"/>
      <c r="D277"/>
      <c r="E277"/>
      <c r="J277"/>
      <c r="N277"/>
    </row>
    <row r="278" spans="1:14" ht="12.75">
      <c r="A278" s="108"/>
      <c r="D278"/>
      <c r="E278"/>
      <c r="J278"/>
      <c r="N278"/>
    </row>
    <row r="279" spans="1:14" ht="12.75">
      <c r="A279" s="108"/>
      <c r="D279"/>
      <c r="E279"/>
      <c r="J279"/>
      <c r="N279"/>
    </row>
    <row r="280" spans="1:14" ht="12.75">
      <c r="A280" s="108"/>
      <c r="D280"/>
      <c r="E280"/>
      <c r="J280"/>
      <c r="N280"/>
    </row>
    <row r="281" spans="1:14" ht="12.75">
      <c r="A281" s="108"/>
      <c r="D281"/>
      <c r="E281"/>
      <c r="J281"/>
      <c r="N281"/>
    </row>
    <row r="282" spans="1:14" ht="12.75">
      <c r="A282" s="108"/>
      <c r="D282"/>
      <c r="E282"/>
      <c r="J282"/>
      <c r="N282"/>
    </row>
    <row r="283" spans="1:14" ht="12.75">
      <c r="A283" s="108"/>
      <c r="D283"/>
      <c r="E283"/>
      <c r="J283"/>
      <c r="N283"/>
    </row>
    <row r="284" spans="1:14" ht="12.75">
      <c r="A284" s="108"/>
      <c r="D284"/>
      <c r="E284"/>
      <c r="J284"/>
      <c r="N284"/>
    </row>
    <row r="285" spans="1:14" ht="12.75">
      <c r="A285" s="108"/>
      <c r="D285"/>
      <c r="E285"/>
      <c r="J285"/>
      <c r="N285"/>
    </row>
    <row r="286" spans="1:14" ht="12.75">
      <c r="A286" s="108"/>
      <c r="D286"/>
      <c r="E286"/>
      <c r="J286"/>
      <c r="N286"/>
    </row>
    <row r="287" spans="1:14" ht="12.75">
      <c r="A287" s="108"/>
      <c r="D287"/>
      <c r="E287"/>
      <c r="J287"/>
      <c r="N287"/>
    </row>
    <row r="288" spans="1:14" ht="12.75">
      <c r="A288" s="108"/>
      <c r="D288"/>
      <c r="E288"/>
      <c r="J288"/>
      <c r="N288"/>
    </row>
    <row r="289" spans="1:14" ht="12.75">
      <c r="A289" s="108"/>
      <c r="D289"/>
      <c r="E289"/>
      <c r="J289"/>
      <c r="N289"/>
    </row>
    <row r="290" spans="1:14" ht="12.75">
      <c r="A290" s="108"/>
      <c r="D290"/>
      <c r="E290"/>
      <c r="J290"/>
      <c r="N290"/>
    </row>
    <row r="291" spans="1:14" ht="12.75">
      <c r="A291" s="108"/>
      <c r="D291"/>
      <c r="E291"/>
      <c r="J291"/>
      <c r="N291"/>
    </row>
    <row r="292" spans="1:14" ht="12.75">
      <c r="A292" s="108"/>
      <c r="D292"/>
      <c r="E292"/>
      <c r="J292"/>
      <c r="N292"/>
    </row>
    <row r="293" spans="1:14" ht="12.75">
      <c r="A293" s="108"/>
      <c r="D293"/>
      <c r="E293"/>
      <c r="J293"/>
      <c r="N293"/>
    </row>
    <row r="294" spans="1:14" ht="12.75">
      <c r="A294" s="108"/>
      <c r="D294"/>
      <c r="E294"/>
      <c r="J294"/>
      <c r="N294"/>
    </row>
    <row r="295" spans="1:14" ht="12.75">
      <c r="A295" s="108"/>
      <c r="D295"/>
      <c r="E295"/>
      <c r="J295"/>
      <c r="N295"/>
    </row>
    <row r="296" spans="1:14" ht="12.75">
      <c r="A296" s="108"/>
      <c r="D296"/>
      <c r="E296"/>
      <c r="J296"/>
      <c r="N296"/>
    </row>
    <row r="297" spans="1:14" ht="12.75">
      <c r="A297" s="108"/>
      <c r="D297"/>
      <c r="E297"/>
      <c r="J297"/>
      <c r="N297"/>
    </row>
    <row r="298" spans="1:14" ht="12.75">
      <c r="A298" s="108"/>
      <c r="D298"/>
      <c r="E298"/>
      <c r="J298"/>
      <c r="N298"/>
    </row>
    <row r="299" spans="1:14" ht="12.75">
      <c r="A299" s="108"/>
      <c r="D299"/>
      <c r="E299"/>
      <c r="J299"/>
      <c r="N299"/>
    </row>
    <row r="300" spans="1:14" ht="12.75">
      <c r="A300" s="108"/>
      <c r="D300"/>
      <c r="E300"/>
      <c r="J300"/>
      <c r="N300"/>
    </row>
    <row r="301" spans="1:14" ht="12.75">
      <c r="A301" s="108"/>
      <c r="D301"/>
      <c r="E301"/>
      <c r="J301"/>
      <c r="N301"/>
    </row>
    <row r="302" spans="1:14" ht="12.75">
      <c r="A302" s="108"/>
      <c r="D302"/>
      <c r="E302"/>
      <c r="J302"/>
      <c r="N302"/>
    </row>
    <row r="303" spans="1:14" ht="12.75">
      <c r="A303" s="108"/>
      <c r="D303"/>
      <c r="E303"/>
      <c r="J303"/>
      <c r="N303"/>
    </row>
    <row r="304" spans="1:14" ht="12.75">
      <c r="A304" s="108"/>
      <c r="D304"/>
      <c r="E304"/>
      <c r="J304"/>
      <c r="N304"/>
    </row>
    <row r="305" spans="1:14" ht="12.75">
      <c r="A305" s="108"/>
      <c r="D305"/>
      <c r="E305"/>
      <c r="J305"/>
      <c r="N305"/>
    </row>
    <row r="306" spans="1:14" ht="12.75">
      <c r="A306" s="108"/>
      <c r="D306"/>
      <c r="E306"/>
      <c r="J306"/>
      <c r="N306"/>
    </row>
    <row r="307" spans="1:14" ht="12.75">
      <c r="A307" s="108"/>
      <c r="D307"/>
      <c r="E307"/>
      <c r="J307"/>
      <c r="N307"/>
    </row>
    <row r="308" spans="1:14" ht="12.75">
      <c r="A308" s="108"/>
      <c r="D308"/>
      <c r="E308"/>
      <c r="J308"/>
      <c r="N308"/>
    </row>
    <row r="309" spans="1:14" ht="12.75">
      <c r="A309" s="108"/>
      <c r="D309"/>
      <c r="E309"/>
      <c r="J309"/>
      <c r="N309"/>
    </row>
    <row r="310" spans="1:14" ht="12.75">
      <c r="A310" s="108"/>
      <c r="D310"/>
      <c r="E310"/>
      <c r="J310"/>
      <c r="N310"/>
    </row>
    <row r="311" spans="1:14" ht="12.75">
      <c r="A311" s="108"/>
      <c r="D311"/>
      <c r="E311"/>
      <c r="J311"/>
      <c r="N311"/>
    </row>
    <row r="312" spans="1:14" ht="12.75">
      <c r="A312" s="108"/>
      <c r="D312"/>
      <c r="E312"/>
      <c r="J312"/>
      <c r="N312"/>
    </row>
    <row r="313" spans="1:14" ht="12.75">
      <c r="A313" s="108"/>
      <c r="D313"/>
      <c r="E313"/>
      <c r="J313"/>
      <c r="N313"/>
    </row>
    <row r="314" spans="1:14" ht="12.75">
      <c r="A314" s="108"/>
      <c r="D314"/>
      <c r="E314"/>
      <c r="J314"/>
      <c r="N314"/>
    </row>
    <row r="315" spans="1:14" ht="12.75">
      <c r="A315" s="108"/>
      <c r="D315"/>
      <c r="E315"/>
      <c r="J315"/>
      <c r="N315"/>
    </row>
    <row r="316" spans="1:14" ht="12.75">
      <c r="A316" s="108"/>
      <c r="D316"/>
      <c r="E316"/>
      <c r="J316"/>
      <c r="N316"/>
    </row>
    <row r="317" spans="1:14" ht="12.75">
      <c r="A317" s="108"/>
      <c r="D317"/>
      <c r="E317"/>
      <c r="J317"/>
      <c r="N317"/>
    </row>
    <row r="318" spans="1:14" ht="12.75">
      <c r="A318" s="108"/>
      <c r="D318"/>
      <c r="E318"/>
      <c r="J318"/>
      <c r="N318"/>
    </row>
    <row r="319" spans="1:14" ht="12.75">
      <c r="A319" s="108"/>
      <c r="D319"/>
      <c r="E319"/>
      <c r="J319"/>
      <c r="N319"/>
    </row>
    <row r="320" spans="1:14" ht="12.75">
      <c r="A320" s="108"/>
      <c r="D320"/>
      <c r="E320"/>
      <c r="J320"/>
      <c r="N320"/>
    </row>
    <row r="321" spans="1:14" ht="12.75">
      <c r="A321" s="108"/>
      <c r="D321"/>
      <c r="E321"/>
      <c r="J321"/>
      <c r="N321"/>
    </row>
    <row r="322" spans="1:14" ht="12.75">
      <c r="A322" s="108"/>
      <c r="D322"/>
      <c r="E322"/>
      <c r="J322"/>
      <c r="N322"/>
    </row>
    <row r="323" spans="1:14" ht="12.75">
      <c r="A323" s="108"/>
      <c r="D323"/>
      <c r="E323"/>
      <c r="J323"/>
      <c r="N323"/>
    </row>
    <row r="324" spans="1:14" ht="12.75">
      <c r="A324" s="108"/>
      <c r="D324"/>
      <c r="E324"/>
      <c r="J324"/>
      <c r="N324"/>
    </row>
    <row r="325" spans="1:14" ht="12.75">
      <c r="A325" s="108"/>
      <c r="D325"/>
      <c r="E325"/>
      <c r="J325"/>
      <c r="N325"/>
    </row>
    <row r="326" spans="1:14" ht="12.75">
      <c r="A326" s="108"/>
      <c r="D326"/>
      <c r="E326"/>
      <c r="J326"/>
      <c r="N326"/>
    </row>
    <row r="327" spans="1:14" ht="12.75">
      <c r="A327" s="108"/>
      <c r="D327"/>
      <c r="E327"/>
      <c r="J327"/>
      <c r="N327"/>
    </row>
    <row r="328" spans="1:14" ht="12.75">
      <c r="A328" s="108"/>
      <c r="D328"/>
      <c r="E328"/>
      <c r="J328"/>
      <c r="N328"/>
    </row>
  </sheetData>
  <sheetProtection/>
  <mergeCells count="208">
    <mergeCell ref="K138:K141"/>
    <mergeCell ref="A142:E142"/>
    <mergeCell ref="A144:B144"/>
    <mergeCell ref="J5:J9"/>
    <mergeCell ref="J12:J15"/>
    <mergeCell ref="J36:J39"/>
    <mergeCell ref="G132:G135"/>
    <mergeCell ref="J132:J135"/>
    <mergeCell ref="A136:E136"/>
    <mergeCell ref="A138:A141"/>
    <mergeCell ref="B138:B141"/>
    <mergeCell ref="C138:C141"/>
    <mergeCell ref="D138:D141"/>
    <mergeCell ref="E138:E141"/>
    <mergeCell ref="G138:G141"/>
    <mergeCell ref="J138:J141"/>
    <mergeCell ref="A130:E130"/>
    <mergeCell ref="A132:A135"/>
    <mergeCell ref="B132:B135"/>
    <mergeCell ref="C132:C135"/>
    <mergeCell ref="D132:D135"/>
    <mergeCell ref="E132:E135"/>
    <mergeCell ref="K120:K123"/>
    <mergeCell ref="A124:E124"/>
    <mergeCell ref="A126:A129"/>
    <mergeCell ref="B126:B129"/>
    <mergeCell ref="C126:C129"/>
    <mergeCell ref="D126:D129"/>
    <mergeCell ref="E126:E129"/>
    <mergeCell ref="G126:G129"/>
    <mergeCell ref="J126:J129"/>
    <mergeCell ref="K126:K129"/>
    <mergeCell ref="G114:G117"/>
    <mergeCell ref="J114:J117"/>
    <mergeCell ref="A118:E118"/>
    <mergeCell ref="A120:A123"/>
    <mergeCell ref="B120:B123"/>
    <mergeCell ref="C120:C123"/>
    <mergeCell ref="D120:D123"/>
    <mergeCell ref="E120:E123"/>
    <mergeCell ref="G120:G123"/>
    <mergeCell ref="J120:J123"/>
    <mergeCell ref="A112:E112"/>
    <mergeCell ref="A114:A117"/>
    <mergeCell ref="B114:B117"/>
    <mergeCell ref="C114:C117"/>
    <mergeCell ref="D114:D117"/>
    <mergeCell ref="E114:E117"/>
    <mergeCell ref="K102:K105"/>
    <mergeCell ref="A106:E106"/>
    <mergeCell ref="A108:A111"/>
    <mergeCell ref="B108:B111"/>
    <mergeCell ref="C108:C111"/>
    <mergeCell ref="D108:D111"/>
    <mergeCell ref="E108:E111"/>
    <mergeCell ref="G108:G111"/>
    <mergeCell ref="J108:J111"/>
    <mergeCell ref="K108:K111"/>
    <mergeCell ref="J96:J99"/>
    <mergeCell ref="K96:K99"/>
    <mergeCell ref="A100:E100"/>
    <mergeCell ref="A102:A105"/>
    <mergeCell ref="B102:B105"/>
    <mergeCell ref="C102:C105"/>
    <mergeCell ref="D102:D105"/>
    <mergeCell ref="E102:E105"/>
    <mergeCell ref="G102:G105"/>
    <mergeCell ref="J102:J105"/>
    <mergeCell ref="J90:J93"/>
    <mergeCell ref="K90:K93"/>
    <mergeCell ref="G90:G93"/>
    <mergeCell ref="A94:E94"/>
    <mergeCell ref="A96:A99"/>
    <mergeCell ref="B96:B99"/>
    <mergeCell ref="C96:C99"/>
    <mergeCell ref="D96:D99"/>
    <mergeCell ref="E96:E99"/>
    <mergeCell ref="G96:G99"/>
    <mergeCell ref="A88:E88"/>
    <mergeCell ref="A90:A93"/>
    <mergeCell ref="B90:B93"/>
    <mergeCell ref="C90:C93"/>
    <mergeCell ref="D90:D93"/>
    <mergeCell ref="E90:E93"/>
    <mergeCell ref="J72:J75"/>
    <mergeCell ref="A76:E76"/>
    <mergeCell ref="A78:A81"/>
    <mergeCell ref="B78:B81"/>
    <mergeCell ref="C78:C81"/>
    <mergeCell ref="D78:D81"/>
    <mergeCell ref="E78:E81"/>
    <mergeCell ref="G60:G63"/>
    <mergeCell ref="J60:J63"/>
    <mergeCell ref="K60:K63"/>
    <mergeCell ref="A64:E64"/>
    <mergeCell ref="A66:A69"/>
    <mergeCell ref="B66:B69"/>
    <mergeCell ref="C66:C69"/>
    <mergeCell ref="D66:D69"/>
    <mergeCell ref="E66:E69"/>
    <mergeCell ref="G66:G69"/>
    <mergeCell ref="A58:E58"/>
    <mergeCell ref="A60:A63"/>
    <mergeCell ref="B60:B63"/>
    <mergeCell ref="C60:C63"/>
    <mergeCell ref="D60:D63"/>
    <mergeCell ref="E60:E63"/>
    <mergeCell ref="E50:E51"/>
    <mergeCell ref="A52:E52"/>
    <mergeCell ref="A54:A57"/>
    <mergeCell ref="B54:B57"/>
    <mergeCell ref="C54:C57"/>
    <mergeCell ref="D54:D57"/>
    <mergeCell ref="E54:E57"/>
    <mergeCell ref="K42:K45"/>
    <mergeCell ref="A46:E46"/>
    <mergeCell ref="A48:A51"/>
    <mergeCell ref="B48:B51"/>
    <mergeCell ref="C48:C51"/>
    <mergeCell ref="D48:D51"/>
    <mergeCell ref="E48:E49"/>
    <mergeCell ref="G48:G51"/>
    <mergeCell ref="J48:J51"/>
    <mergeCell ref="K48:K51"/>
    <mergeCell ref="A42:A45"/>
    <mergeCell ref="B42:B45"/>
    <mergeCell ref="C42:C45"/>
    <mergeCell ref="D42:D45"/>
    <mergeCell ref="E42:E45"/>
    <mergeCell ref="J42:J45"/>
    <mergeCell ref="G30:G33"/>
    <mergeCell ref="J30:J33"/>
    <mergeCell ref="A36:A39"/>
    <mergeCell ref="B36:B39"/>
    <mergeCell ref="C36:C39"/>
    <mergeCell ref="D36:D39"/>
    <mergeCell ref="E36:E39"/>
    <mergeCell ref="A28:E28"/>
    <mergeCell ref="A30:A33"/>
    <mergeCell ref="B30:B33"/>
    <mergeCell ref="C30:C33"/>
    <mergeCell ref="D30:D33"/>
    <mergeCell ref="E30:E33"/>
    <mergeCell ref="G18:G21"/>
    <mergeCell ref="J18:J21"/>
    <mergeCell ref="A22:E22"/>
    <mergeCell ref="A24:A27"/>
    <mergeCell ref="B24:B27"/>
    <mergeCell ref="C24:C27"/>
    <mergeCell ref="D24:D27"/>
    <mergeCell ref="E24:E27"/>
    <mergeCell ref="G24:G27"/>
    <mergeCell ref="J24:J27"/>
    <mergeCell ref="A16:E16"/>
    <mergeCell ref="A18:A21"/>
    <mergeCell ref="B18:B21"/>
    <mergeCell ref="C18:C21"/>
    <mergeCell ref="D18:D21"/>
    <mergeCell ref="E18:E21"/>
    <mergeCell ref="D5:D9"/>
    <mergeCell ref="E5:E9"/>
    <mergeCell ref="G5:G9"/>
    <mergeCell ref="A10:E10"/>
    <mergeCell ref="A12:A15"/>
    <mergeCell ref="B12:B15"/>
    <mergeCell ref="C12:C15"/>
    <mergeCell ref="D12:D15"/>
    <mergeCell ref="E12:E15"/>
    <mergeCell ref="A1:N1"/>
    <mergeCell ref="A2:N2"/>
    <mergeCell ref="G3:J3"/>
    <mergeCell ref="K3:N3"/>
    <mergeCell ref="A3:A4"/>
    <mergeCell ref="B3:B4"/>
    <mergeCell ref="C3:C4"/>
    <mergeCell ref="D3:D4"/>
    <mergeCell ref="E3:E4"/>
    <mergeCell ref="F3:F4"/>
    <mergeCell ref="K5:K9"/>
    <mergeCell ref="G12:G15"/>
    <mergeCell ref="K12:K15"/>
    <mergeCell ref="A40:E40"/>
    <mergeCell ref="G54:G57"/>
    <mergeCell ref="J54:J57"/>
    <mergeCell ref="K54:K57"/>
    <mergeCell ref="A5:A9"/>
    <mergeCell ref="B5:B9"/>
    <mergeCell ref="C5:C9"/>
    <mergeCell ref="J66:J69"/>
    <mergeCell ref="K66:K69"/>
    <mergeCell ref="K72:K75"/>
    <mergeCell ref="A72:A75"/>
    <mergeCell ref="B72:B75"/>
    <mergeCell ref="C72:C75"/>
    <mergeCell ref="D72:D75"/>
    <mergeCell ref="E72:E75"/>
    <mergeCell ref="A70:E70"/>
    <mergeCell ref="G72:G75"/>
    <mergeCell ref="K78:K81"/>
    <mergeCell ref="A84:A87"/>
    <mergeCell ref="B84:B87"/>
    <mergeCell ref="C84:C87"/>
    <mergeCell ref="D84:D87"/>
    <mergeCell ref="E84:E87"/>
    <mergeCell ref="A82:E82"/>
    <mergeCell ref="G84:G87"/>
    <mergeCell ref="J84:J87"/>
    <mergeCell ref="K84:K87"/>
  </mergeCells>
  <printOptions/>
  <pageMargins left="0.1968503937007874" right="0.11811023622047245" top="0.3937007874015748" bottom="0.1968503937007874" header="0.31496062992125984" footer="0.31496062992125984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0.5625" style="0" customWidth="1"/>
    <col min="2" max="2" width="3.421875" style="32" customWidth="1"/>
    <col min="3" max="3" width="35.28125" style="0" customWidth="1"/>
    <col min="4" max="4" width="10.00390625" style="277" customWidth="1"/>
    <col min="5" max="7" width="9.28125" style="166" customWidth="1"/>
    <col min="8" max="8" width="7.7109375" style="24" customWidth="1"/>
    <col min="9" max="9" width="10.00390625" style="373" customWidth="1"/>
    <col min="10" max="10" width="9.28125" style="167" customWidth="1"/>
    <col min="11" max="11" width="9.00390625" style="399" customWidth="1"/>
    <col min="12" max="12" width="7.57421875" style="166" customWidth="1"/>
    <col min="13" max="13" width="7.7109375" style="168" customWidth="1"/>
    <col min="14" max="14" width="8.28125" style="0" customWidth="1"/>
    <col min="15" max="15" width="9.28125" style="33" customWidth="1"/>
    <col min="16" max="16" width="7.57421875" style="33" customWidth="1"/>
    <col min="17" max="17" width="7.7109375" style="0" customWidth="1"/>
  </cols>
  <sheetData>
    <row r="1" spans="1:17" s="25" customFormat="1" ht="33.75" customHeight="1">
      <c r="A1" s="2649" t="s">
        <v>392</v>
      </c>
      <c r="B1" s="2650"/>
      <c r="C1" s="2650"/>
      <c r="D1" s="2650"/>
      <c r="E1" s="2650"/>
      <c r="F1" s="2650"/>
      <c r="G1" s="2650"/>
      <c r="H1" s="2650"/>
      <c r="I1" s="2650"/>
      <c r="J1" s="2650"/>
      <c r="K1" s="2650"/>
      <c r="L1" s="2650"/>
      <c r="M1" s="2650"/>
      <c r="N1" s="2650"/>
      <c r="O1" s="2650"/>
      <c r="P1" s="2650"/>
      <c r="Q1" s="2651"/>
    </row>
    <row r="2" spans="1:17" s="25" customFormat="1" ht="12.75" customHeight="1">
      <c r="A2" s="85"/>
      <c r="B2" s="86"/>
      <c r="C2" s="86"/>
      <c r="D2" s="276"/>
      <c r="E2" s="163"/>
      <c r="F2" s="163"/>
      <c r="G2" s="163"/>
      <c r="H2" s="163"/>
      <c r="I2" s="276"/>
      <c r="J2" s="164"/>
      <c r="K2" s="397"/>
      <c r="L2" s="163"/>
      <c r="M2" s="165"/>
      <c r="N2" s="86"/>
      <c r="O2" s="86"/>
      <c r="P2" s="2652">
        <v>45388</v>
      </c>
      <c r="Q2" s="2653"/>
    </row>
    <row r="3" spans="1:17" s="22" customFormat="1" ht="12.75" customHeight="1">
      <c r="A3" s="2654" t="s">
        <v>49</v>
      </c>
      <c r="B3" s="2655"/>
      <c r="C3" s="2655"/>
      <c r="D3" s="2656" t="s">
        <v>50</v>
      </c>
      <c r="E3" s="2659" t="s">
        <v>105</v>
      </c>
      <c r="F3" s="2660"/>
      <c r="G3" s="2660"/>
      <c r="H3" s="2660"/>
      <c r="I3" s="2661" t="s">
        <v>238</v>
      </c>
      <c r="J3" s="2662"/>
      <c r="K3" s="2662"/>
      <c r="L3" s="2662"/>
      <c r="M3" s="2663"/>
      <c r="N3" s="2664" t="s">
        <v>80</v>
      </c>
      <c r="O3" s="2664"/>
      <c r="P3" s="2664"/>
      <c r="Q3" s="2665"/>
    </row>
    <row r="4" spans="1:17" s="22" customFormat="1" ht="12.75" customHeight="1">
      <c r="A4" s="2532"/>
      <c r="B4" s="2533"/>
      <c r="C4" s="2533"/>
      <c r="D4" s="2657"/>
      <c r="E4" s="2545" t="s">
        <v>56</v>
      </c>
      <c r="F4" s="2546"/>
      <c r="G4" s="2546"/>
      <c r="H4" s="2546"/>
      <c r="I4" s="2666" t="s">
        <v>9</v>
      </c>
      <c r="J4" s="2668" t="s">
        <v>56</v>
      </c>
      <c r="K4" s="2669"/>
      <c r="L4" s="2669"/>
      <c r="M4" s="2670"/>
      <c r="N4" s="2671" t="s">
        <v>9</v>
      </c>
      <c r="O4" s="2641" t="s">
        <v>56</v>
      </c>
      <c r="P4" s="2642"/>
      <c r="Q4" s="2643"/>
    </row>
    <row r="5" spans="1:17" s="28" customFormat="1" ht="12.75" customHeight="1" thickBot="1">
      <c r="A5" s="2534"/>
      <c r="B5" s="2535"/>
      <c r="C5" s="2535"/>
      <c r="D5" s="2658"/>
      <c r="E5" s="275" t="s">
        <v>169</v>
      </c>
      <c r="F5" s="542" t="s">
        <v>450</v>
      </c>
      <c r="G5" s="231" t="s">
        <v>40</v>
      </c>
      <c r="H5" s="365" t="s">
        <v>64</v>
      </c>
      <c r="I5" s="2667"/>
      <c r="J5" s="519" t="s">
        <v>169</v>
      </c>
      <c r="K5" s="551" t="s">
        <v>450</v>
      </c>
      <c r="L5" s="520" t="s">
        <v>40</v>
      </c>
      <c r="M5" s="521" t="s">
        <v>64</v>
      </c>
      <c r="N5" s="2672"/>
      <c r="O5" s="62" t="s">
        <v>79</v>
      </c>
      <c r="P5" s="62" t="s">
        <v>40</v>
      </c>
      <c r="Q5" s="63" t="s">
        <v>64</v>
      </c>
    </row>
    <row r="6" spans="1:17" s="28" customFormat="1" ht="15.75" customHeight="1" thickBot="1" thickTop="1">
      <c r="A6" s="2644" t="s">
        <v>391</v>
      </c>
      <c r="B6" s="2645"/>
      <c r="C6" s="2646"/>
      <c r="D6" s="288">
        <f aca="true" t="shared" si="0" ref="D6:D12">SUM(E6:H6)</f>
        <v>200000</v>
      </c>
      <c r="E6" s="289">
        <f aca="true" t="shared" si="1" ref="E6:M6">SUM(E7:E10)</f>
        <v>125000</v>
      </c>
      <c r="F6" s="543">
        <f t="shared" si="1"/>
        <v>0</v>
      </c>
      <c r="G6" s="290">
        <f t="shared" si="1"/>
        <v>75000</v>
      </c>
      <c r="H6" s="366">
        <f t="shared" si="1"/>
        <v>0</v>
      </c>
      <c r="I6" s="522">
        <f t="shared" si="1"/>
        <v>0</v>
      </c>
      <c r="J6" s="552">
        <f t="shared" si="1"/>
        <v>0</v>
      </c>
      <c r="K6" s="558">
        <f t="shared" si="1"/>
        <v>0</v>
      </c>
      <c r="L6" s="523">
        <f t="shared" si="1"/>
        <v>0</v>
      </c>
      <c r="M6" s="524">
        <f t="shared" si="1"/>
        <v>0</v>
      </c>
      <c r="N6" s="291">
        <f>SUM(O6:Q6)</f>
        <v>0</v>
      </c>
      <c r="O6" s="292">
        <f>SUM(O7:O10)</f>
        <v>0</v>
      </c>
      <c r="P6" s="292">
        <f>SUM(P7:P10)</f>
        <v>0</v>
      </c>
      <c r="Q6" s="293">
        <f>SUM(Q7:Q10)</f>
        <v>0</v>
      </c>
    </row>
    <row r="7" spans="1:17" s="28" customFormat="1" ht="12.75" customHeight="1" thickTop="1">
      <c r="A7" s="2647" t="s">
        <v>73</v>
      </c>
      <c r="B7" s="2648"/>
      <c r="C7" s="280" t="s">
        <v>248</v>
      </c>
      <c r="D7" s="281">
        <f t="shared" si="0"/>
        <v>100000</v>
      </c>
      <c r="E7" s="282">
        <v>50000</v>
      </c>
      <c r="F7" s="544"/>
      <c r="G7" s="283">
        <v>50000</v>
      </c>
      <c r="H7" s="367"/>
      <c r="I7" s="525">
        <f>SUM(J7:M7)</f>
        <v>0</v>
      </c>
      <c r="J7" s="553"/>
      <c r="K7" s="559"/>
      <c r="L7" s="526"/>
      <c r="M7" s="527"/>
      <c r="N7" s="284"/>
      <c r="O7" s="285"/>
      <c r="P7" s="286"/>
      <c r="Q7" s="287"/>
    </row>
    <row r="8" spans="1:17" s="28" customFormat="1" ht="12.75" customHeight="1">
      <c r="A8" s="2630" t="s">
        <v>239</v>
      </c>
      <c r="B8" s="2631"/>
      <c r="C8" s="139" t="s">
        <v>215</v>
      </c>
      <c r="D8" s="247">
        <f t="shared" si="0"/>
        <v>50000</v>
      </c>
      <c r="E8" s="242">
        <v>50000</v>
      </c>
      <c r="F8" s="545"/>
      <c r="G8" s="225"/>
      <c r="H8" s="368"/>
      <c r="I8" s="525">
        <f>SUM(J8:M8)</f>
        <v>0</v>
      </c>
      <c r="J8" s="554"/>
      <c r="K8" s="560"/>
      <c r="L8" s="506"/>
      <c r="M8" s="528"/>
      <c r="N8" s="73"/>
      <c r="O8" s="65"/>
      <c r="P8" s="66"/>
      <c r="Q8" s="67"/>
    </row>
    <row r="9" spans="1:17" s="28" customFormat="1" ht="12.75" customHeight="1">
      <c r="A9" s="2630" t="s">
        <v>75</v>
      </c>
      <c r="B9" s="2631"/>
      <c r="C9" s="139" t="s">
        <v>253</v>
      </c>
      <c r="D9" s="247">
        <f t="shared" si="0"/>
        <v>40000</v>
      </c>
      <c r="E9" s="242">
        <v>25000</v>
      </c>
      <c r="F9" s="545"/>
      <c r="G9" s="225">
        <v>15000</v>
      </c>
      <c r="H9" s="368"/>
      <c r="I9" s="525">
        <f>SUM(J9:M9)</f>
        <v>0</v>
      </c>
      <c r="J9" s="554"/>
      <c r="K9" s="560"/>
      <c r="L9" s="506"/>
      <c r="M9" s="528"/>
      <c r="N9" s="73"/>
      <c r="O9" s="65"/>
      <c r="P9" s="66"/>
      <c r="Q9" s="67"/>
    </row>
    <row r="10" spans="1:17" s="28" customFormat="1" ht="12.75" customHeight="1" thickBot="1">
      <c r="A10" s="2630" t="s">
        <v>77</v>
      </c>
      <c r="B10" s="2631"/>
      <c r="C10" s="306" t="s">
        <v>88</v>
      </c>
      <c r="D10" s="248">
        <f t="shared" si="0"/>
        <v>10000</v>
      </c>
      <c r="E10" s="243"/>
      <c r="F10" s="546"/>
      <c r="G10" s="228">
        <v>10000</v>
      </c>
      <c r="H10" s="369"/>
      <c r="I10" s="529">
        <f>SUM(J10:M10)</f>
        <v>0</v>
      </c>
      <c r="J10" s="555"/>
      <c r="K10" s="561"/>
      <c r="L10" s="513"/>
      <c r="M10" s="530"/>
      <c r="N10" s="169"/>
      <c r="O10" s="70"/>
      <c r="P10" s="71"/>
      <c r="Q10" s="72"/>
    </row>
    <row r="11" spans="1:17" s="28" customFormat="1" ht="15" customHeight="1" thickBot="1">
      <c r="A11" s="2636" t="s">
        <v>394</v>
      </c>
      <c r="B11" s="2637"/>
      <c r="C11" s="2638"/>
      <c r="D11" s="294">
        <f t="shared" si="0"/>
        <v>1450000</v>
      </c>
      <c r="E11" s="295">
        <f>SUM(E12:E19)</f>
        <v>1300000</v>
      </c>
      <c r="F11" s="547">
        <f aca="true" t="shared" si="2" ref="F11:M11">SUM(F12:F19)</f>
        <v>0</v>
      </c>
      <c r="G11" s="296">
        <f t="shared" si="2"/>
        <v>150000</v>
      </c>
      <c r="H11" s="370">
        <f t="shared" si="2"/>
        <v>0</v>
      </c>
      <c r="I11" s="531">
        <f t="shared" si="2"/>
        <v>0</v>
      </c>
      <c r="J11" s="556">
        <f t="shared" si="2"/>
        <v>0</v>
      </c>
      <c r="K11" s="562">
        <f t="shared" si="2"/>
        <v>0</v>
      </c>
      <c r="L11" s="533">
        <f t="shared" si="2"/>
        <v>0</v>
      </c>
      <c r="M11" s="534">
        <f t="shared" si="2"/>
        <v>0</v>
      </c>
      <c r="N11" s="297">
        <f>SUM(O11:Q11)</f>
        <v>0</v>
      </c>
      <c r="O11" s="298">
        <f>SUM(O12:O19)</f>
        <v>0</v>
      </c>
      <c r="P11" s="298">
        <f>SUM(P12:P19)</f>
        <v>0</v>
      </c>
      <c r="Q11" s="299">
        <f>SUM(Q12:Q19)</f>
        <v>0</v>
      </c>
    </row>
    <row r="12" spans="1:17" s="28" customFormat="1" ht="12.75" customHeight="1" thickTop="1">
      <c r="A12" s="2624" t="s">
        <v>235</v>
      </c>
      <c r="B12" s="2625"/>
      <c r="C12" s="280" t="s">
        <v>212</v>
      </c>
      <c r="D12" s="281">
        <f t="shared" si="0"/>
        <v>80000</v>
      </c>
      <c r="E12" s="282">
        <v>80000</v>
      </c>
      <c r="F12" s="544"/>
      <c r="G12" s="283">
        <v>0</v>
      </c>
      <c r="H12" s="367"/>
      <c r="I12" s="525">
        <f>SUM(J12:M12)</f>
        <v>0</v>
      </c>
      <c r="J12" s="553"/>
      <c r="K12" s="559"/>
      <c r="L12" s="526"/>
      <c r="M12" s="527"/>
      <c r="N12" s="284"/>
      <c r="O12" s="285"/>
      <c r="P12" s="286"/>
      <c r="Q12" s="287"/>
    </row>
    <row r="13" spans="1:17" s="28" customFormat="1" ht="12.75" customHeight="1">
      <c r="A13" s="2626" t="s">
        <v>236</v>
      </c>
      <c r="B13" s="2627"/>
      <c r="C13" s="139" t="s">
        <v>213</v>
      </c>
      <c r="D13" s="247">
        <f aca="true" t="shared" si="3" ref="D13:D28">SUM(E13:H13)</f>
        <v>520000</v>
      </c>
      <c r="E13" s="242">
        <v>520000</v>
      </c>
      <c r="F13" s="545"/>
      <c r="G13" s="225">
        <v>0</v>
      </c>
      <c r="H13" s="368"/>
      <c r="I13" s="525">
        <f aca="true" t="shared" si="4" ref="I13:I19">SUM(J13:M13)</f>
        <v>0</v>
      </c>
      <c r="J13" s="554"/>
      <c r="K13" s="560"/>
      <c r="L13" s="506"/>
      <c r="M13" s="528"/>
      <c r="N13" s="73"/>
      <c r="O13" s="65"/>
      <c r="P13" s="66"/>
      <c r="Q13" s="67"/>
    </row>
    <row r="14" spans="1:17" s="28" customFormat="1" ht="12.75" customHeight="1">
      <c r="A14" s="2626" t="s">
        <v>237</v>
      </c>
      <c r="B14" s="2627"/>
      <c r="C14" s="139" t="s">
        <v>214</v>
      </c>
      <c r="D14" s="247">
        <f>SUM(E14:H14)</f>
        <v>150000</v>
      </c>
      <c r="E14" s="242">
        <v>150000</v>
      </c>
      <c r="F14" s="545"/>
      <c r="G14" s="225">
        <v>0</v>
      </c>
      <c r="H14" s="368"/>
      <c r="I14" s="525">
        <f t="shared" si="4"/>
        <v>0</v>
      </c>
      <c r="J14" s="554"/>
      <c r="K14" s="560"/>
      <c r="L14" s="506"/>
      <c r="M14" s="528"/>
      <c r="N14" s="73"/>
      <c r="O14" s="65"/>
      <c r="P14" s="66"/>
      <c r="Q14" s="67"/>
    </row>
    <row r="15" spans="1:17" s="28" customFormat="1" ht="12.75" customHeight="1">
      <c r="A15" s="2626" t="s">
        <v>247</v>
      </c>
      <c r="B15" s="2627"/>
      <c r="C15" s="139" t="s">
        <v>402</v>
      </c>
      <c r="D15" s="247">
        <f>SUM(E15:H15)</f>
        <v>250000</v>
      </c>
      <c r="E15" s="242">
        <v>200000</v>
      </c>
      <c r="F15" s="545"/>
      <c r="G15" s="225">
        <v>50000</v>
      </c>
      <c r="H15" s="368"/>
      <c r="I15" s="525">
        <f t="shared" si="4"/>
        <v>0</v>
      </c>
      <c r="J15" s="554"/>
      <c r="K15" s="560"/>
      <c r="L15" s="506"/>
      <c r="M15" s="528"/>
      <c r="N15" s="73"/>
      <c r="O15" s="65"/>
      <c r="P15" s="66"/>
      <c r="Q15" s="67"/>
    </row>
    <row r="16" spans="1:17" s="28" customFormat="1" ht="12.75" customHeight="1">
      <c r="A16" s="2626" t="s">
        <v>399</v>
      </c>
      <c r="B16" s="2627"/>
      <c r="C16" s="139" t="s">
        <v>403</v>
      </c>
      <c r="D16" s="247">
        <f>SUM(E16:H16)</f>
        <v>300000</v>
      </c>
      <c r="E16" s="242">
        <v>250000</v>
      </c>
      <c r="F16" s="545"/>
      <c r="G16" s="225">
        <v>50000</v>
      </c>
      <c r="H16" s="368"/>
      <c r="I16" s="525">
        <f t="shared" si="4"/>
        <v>0</v>
      </c>
      <c r="J16" s="554"/>
      <c r="K16" s="560"/>
      <c r="L16" s="506"/>
      <c r="M16" s="528"/>
      <c r="N16" s="73"/>
      <c r="O16" s="65"/>
      <c r="P16" s="66"/>
      <c r="Q16" s="67"/>
    </row>
    <row r="17" spans="1:17" s="28" customFormat="1" ht="12.75" customHeight="1">
      <c r="A17" s="2626" t="s">
        <v>400</v>
      </c>
      <c r="B17" s="2627"/>
      <c r="C17" s="139" t="s">
        <v>401</v>
      </c>
      <c r="D17" s="247">
        <f>SUM(E17:H17)</f>
        <v>50000</v>
      </c>
      <c r="E17" s="242">
        <v>50000</v>
      </c>
      <c r="F17" s="545"/>
      <c r="G17" s="225"/>
      <c r="H17" s="368"/>
      <c r="I17" s="525">
        <f t="shared" si="4"/>
        <v>0</v>
      </c>
      <c r="J17" s="554"/>
      <c r="K17" s="560"/>
      <c r="L17" s="506"/>
      <c r="M17" s="528"/>
      <c r="N17" s="73"/>
      <c r="O17" s="65"/>
      <c r="P17" s="66"/>
      <c r="Q17" s="67"/>
    </row>
    <row r="18" spans="1:17" s="28" customFormat="1" ht="12.75" customHeight="1">
      <c r="A18" s="2626" t="s">
        <v>216</v>
      </c>
      <c r="B18" s="2627"/>
      <c r="C18" s="139" t="s">
        <v>209</v>
      </c>
      <c r="D18" s="247">
        <f>SUM(E18:H18)</f>
        <v>100000</v>
      </c>
      <c r="E18" s="242">
        <v>50000</v>
      </c>
      <c r="F18" s="545"/>
      <c r="G18" s="225">
        <v>50000</v>
      </c>
      <c r="H18" s="368"/>
      <c r="I18" s="525">
        <f t="shared" si="4"/>
        <v>0</v>
      </c>
      <c r="J18" s="554"/>
      <c r="K18" s="560"/>
      <c r="L18" s="506"/>
      <c r="M18" s="528"/>
      <c r="N18" s="73"/>
      <c r="O18" s="65"/>
      <c r="P18" s="66"/>
      <c r="Q18" s="67"/>
    </row>
    <row r="19" spans="1:17" s="28" customFormat="1" ht="12.75" customHeight="1" thickBot="1">
      <c r="A19" s="2639"/>
      <c r="B19" s="2640"/>
      <c r="C19" s="610"/>
      <c r="D19" s="248">
        <f t="shared" si="3"/>
        <v>0</v>
      </c>
      <c r="E19" s="243"/>
      <c r="F19" s="546"/>
      <c r="G19" s="228">
        <v>0</v>
      </c>
      <c r="H19" s="369"/>
      <c r="I19" s="510">
        <f t="shared" si="4"/>
        <v>0</v>
      </c>
      <c r="J19" s="555"/>
      <c r="K19" s="561"/>
      <c r="L19" s="513"/>
      <c r="M19" s="530"/>
      <c r="N19" s="169"/>
      <c r="O19" s="70"/>
      <c r="P19" s="71"/>
      <c r="Q19" s="72"/>
    </row>
    <row r="20" spans="1:17" s="28" customFormat="1" ht="15" customHeight="1" thickBot="1">
      <c r="A20" s="2620" t="s">
        <v>395</v>
      </c>
      <c r="B20" s="2621"/>
      <c r="C20" s="2632"/>
      <c r="D20" s="300">
        <f>SUM(E20:H20)</f>
        <v>200000</v>
      </c>
      <c r="E20" s="301">
        <f>SUM(E21:E24)</f>
        <v>0</v>
      </c>
      <c r="F20" s="548">
        <f>SUM(F21:F24)</f>
        <v>0</v>
      </c>
      <c r="G20" s="302">
        <f aca="true" t="shared" si="5" ref="G20:M20">SUM(G21:G24)</f>
        <v>200000</v>
      </c>
      <c r="H20" s="371">
        <f t="shared" si="5"/>
        <v>0</v>
      </c>
      <c r="I20" s="535">
        <f t="shared" si="5"/>
        <v>0</v>
      </c>
      <c r="J20" s="557">
        <f t="shared" si="5"/>
        <v>0</v>
      </c>
      <c r="K20" s="563">
        <f t="shared" si="5"/>
        <v>0</v>
      </c>
      <c r="L20" s="536">
        <f t="shared" si="5"/>
        <v>0</v>
      </c>
      <c r="M20" s="537">
        <f t="shared" si="5"/>
        <v>0</v>
      </c>
      <c r="N20" s="303">
        <f>SUM(O20:Q20)</f>
        <v>0</v>
      </c>
      <c r="O20" s="304">
        <f>SUM(O21:O24)</f>
        <v>0</v>
      </c>
      <c r="P20" s="304">
        <f>SUM(P21:P24)</f>
        <v>0</v>
      </c>
      <c r="Q20" s="305">
        <f>SUM(Q21:Q24)</f>
        <v>0</v>
      </c>
    </row>
    <row r="21" spans="1:17" s="28" customFormat="1" ht="12.75" customHeight="1" thickTop="1">
      <c r="A21" s="2622" t="s">
        <v>240</v>
      </c>
      <c r="B21" s="2623"/>
      <c r="C21" s="280" t="s">
        <v>408</v>
      </c>
      <c r="D21" s="281">
        <f t="shared" si="3"/>
        <v>150000</v>
      </c>
      <c r="E21" s="282"/>
      <c r="F21" s="544"/>
      <c r="G21" s="283">
        <v>150000</v>
      </c>
      <c r="H21" s="367"/>
      <c r="I21" s="525">
        <f>SUM(J21:M21)</f>
        <v>0</v>
      </c>
      <c r="J21" s="553"/>
      <c r="K21" s="559"/>
      <c r="L21" s="526"/>
      <c r="M21" s="527"/>
      <c r="N21" s="284"/>
      <c r="O21" s="285"/>
      <c r="P21" s="286"/>
      <c r="Q21" s="287"/>
    </row>
    <row r="22" spans="1:17" s="28" customFormat="1" ht="12.75" customHeight="1">
      <c r="A22" s="2618" t="s">
        <v>241</v>
      </c>
      <c r="B22" s="2619"/>
      <c r="C22" s="139" t="s">
        <v>409</v>
      </c>
      <c r="D22" s="247">
        <f t="shared" si="3"/>
        <v>25000</v>
      </c>
      <c r="E22" s="242"/>
      <c r="F22" s="545"/>
      <c r="G22" s="225">
        <v>25000</v>
      </c>
      <c r="H22" s="368"/>
      <c r="I22" s="538">
        <f>SUM(J22:M22)</f>
        <v>0</v>
      </c>
      <c r="J22" s="554"/>
      <c r="K22" s="560"/>
      <c r="L22" s="506"/>
      <c r="M22" s="528"/>
      <c r="N22" s="73"/>
      <c r="O22" s="65"/>
      <c r="P22" s="66"/>
      <c r="Q22" s="67"/>
    </row>
    <row r="23" spans="1:17" s="28" customFormat="1" ht="12.75" customHeight="1">
      <c r="A23" s="2618" t="s">
        <v>242</v>
      </c>
      <c r="B23" s="2619"/>
      <c r="C23" s="280" t="s">
        <v>449</v>
      </c>
      <c r="D23" s="247">
        <f t="shared" si="3"/>
        <v>25000</v>
      </c>
      <c r="E23" s="242"/>
      <c r="F23" s="545"/>
      <c r="G23" s="225">
        <v>25000</v>
      </c>
      <c r="H23" s="368"/>
      <c r="I23" s="538">
        <f>SUM(J23:M23)</f>
        <v>0</v>
      </c>
      <c r="J23" s="554"/>
      <c r="K23" s="560"/>
      <c r="L23" s="506"/>
      <c r="M23" s="528"/>
      <c r="N23" s="73"/>
      <c r="O23" s="65"/>
      <c r="P23" s="66"/>
      <c r="Q23" s="67"/>
    </row>
    <row r="24" spans="1:17" s="28" customFormat="1" ht="12.75" customHeight="1" thickBot="1">
      <c r="A24" s="2616" t="s">
        <v>243</v>
      </c>
      <c r="B24" s="2617"/>
      <c r="C24" s="306"/>
      <c r="D24" s="248">
        <f t="shared" si="3"/>
        <v>0</v>
      </c>
      <c r="E24" s="243"/>
      <c r="F24" s="546"/>
      <c r="G24" s="228"/>
      <c r="H24" s="369"/>
      <c r="I24" s="529">
        <f>SUM(J24:M24)</f>
        <v>0</v>
      </c>
      <c r="J24" s="555"/>
      <c r="K24" s="561"/>
      <c r="L24" s="513"/>
      <c r="M24" s="530"/>
      <c r="N24" s="169"/>
      <c r="O24" s="70"/>
      <c r="P24" s="71"/>
      <c r="Q24" s="72"/>
    </row>
    <row r="25" spans="1:17" s="308" customFormat="1" ht="15.75" customHeight="1" thickBot="1">
      <c r="A25" s="2620" t="s">
        <v>396</v>
      </c>
      <c r="B25" s="2621"/>
      <c r="C25" s="2621"/>
      <c r="D25" s="309">
        <f>SUM(E25:H25)</f>
        <v>75000</v>
      </c>
      <c r="E25" s="310">
        <f>SUM(E26:E28)</f>
        <v>50000</v>
      </c>
      <c r="F25" s="549">
        <f aca="true" t="shared" si="6" ref="F25:M25">SUM(F26:F28)</f>
        <v>0</v>
      </c>
      <c r="G25" s="311">
        <f t="shared" si="6"/>
        <v>25000</v>
      </c>
      <c r="H25" s="312">
        <f t="shared" si="6"/>
        <v>0</v>
      </c>
      <c r="I25" s="535">
        <f t="shared" si="6"/>
        <v>0</v>
      </c>
      <c r="J25" s="532">
        <f t="shared" si="6"/>
        <v>0</v>
      </c>
      <c r="K25" s="562">
        <f t="shared" si="6"/>
        <v>0</v>
      </c>
      <c r="L25" s="533">
        <f t="shared" si="6"/>
        <v>0</v>
      </c>
      <c r="M25" s="534">
        <f t="shared" si="6"/>
        <v>0</v>
      </c>
      <c r="N25" s="303">
        <f>SUM(O25:Q25)</f>
        <v>0</v>
      </c>
      <c r="O25" s="303">
        <f>SUM(O26:O28)</f>
        <v>0</v>
      </c>
      <c r="P25" s="303">
        <f>SUM(P26:P28)</f>
        <v>0</v>
      </c>
      <c r="Q25" s="313">
        <f>SUM(Q26:Q28)</f>
        <v>0</v>
      </c>
    </row>
    <row r="26" spans="1:17" s="28" customFormat="1" ht="12.75" customHeight="1" thickTop="1">
      <c r="A26" s="2624" t="s">
        <v>210</v>
      </c>
      <c r="B26" s="2625"/>
      <c r="C26" s="280" t="s">
        <v>209</v>
      </c>
      <c r="D26" s="281">
        <f t="shared" si="3"/>
        <v>50000</v>
      </c>
      <c r="E26" s="282">
        <v>50000</v>
      </c>
      <c r="F26" s="544"/>
      <c r="G26" s="283"/>
      <c r="H26" s="367"/>
      <c r="I26" s="525">
        <f>SUM(J26:M26)</f>
        <v>0</v>
      </c>
      <c r="J26" s="553"/>
      <c r="K26" s="564"/>
      <c r="L26" s="526"/>
      <c r="M26" s="527"/>
      <c r="N26" s="284"/>
      <c r="O26" s="285"/>
      <c r="P26" s="286"/>
      <c r="Q26" s="287"/>
    </row>
    <row r="27" spans="1:17" s="28" customFormat="1" ht="12.75" customHeight="1">
      <c r="A27" s="2626" t="s">
        <v>244</v>
      </c>
      <c r="B27" s="2627"/>
      <c r="C27" s="280" t="s">
        <v>130</v>
      </c>
      <c r="D27" s="247">
        <f t="shared" si="3"/>
        <v>25000</v>
      </c>
      <c r="E27" s="242"/>
      <c r="F27" s="545"/>
      <c r="G27" s="225">
        <v>25000</v>
      </c>
      <c r="H27" s="368"/>
      <c r="I27" s="538">
        <f>SUM(J27:M27)</f>
        <v>0</v>
      </c>
      <c r="J27" s="554"/>
      <c r="K27" s="560"/>
      <c r="L27" s="506"/>
      <c r="M27" s="528"/>
      <c r="N27" s="73"/>
      <c r="O27" s="65"/>
      <c r="P27" s="66"/>
      <c r="Q27" s="67"/>
    </row>
    <row r="28" spans="1:17" s="28" customFormat="1" ht="12.75" customHeight="1">
      <c r="A28" s="2628" t="s">
        <v>211</v>
      </c>
      <c r="B28" s="2629"/>
      <c r="C28" s="139"/>
      <c r="D28" s="247">
        <f t="shared" si="3"/>
        <v>0</v>
      </c>
      <c r="E28" s="242"/>
      <c r="F28" s="545"/>
      <c r="G28" s="225"/>
      <c r="H28" s="368"/>
      <c r="I28" s="538">
        <f>SUM(J28:M28)</f>
        <v>0</v>
      </c>
      <c r="J28" s="554"/>
      <c r="K28" s="560"/>
      <c r="L28" s="506"/>
      <c r="M28" s="528"/>
      <c r="N28" s="73"/>
      <c r="O28" s="65"/>
      <c r="P28" s="66"/>
      <c r="Q28" s="67"/>
    </row>
    <row r="29" spans="1:17" s="28" customFormat="1" ht="15" customHeight="1" thickBot="1">
      <c r="A29" s="2620" t="s">
        <v>397</v>
      </c>
      <c r="B29" s="2621"/>
      <c r="C29" s="2632"/>
      <c r="D29" s="300">
        <f aca="true" t="shared" si="7" ref="D29:D38">SUM(E29:H29)</f>
        <v>245000</v>
      </c>
      <c r="E29" s="301">
        <f>SUM(E30:E34)</f>
        <v>145000</v>
      </c>
      <c r="F29" s="548">
        <f aca="true" t="shared" si="8" ref="F29:M29">SUM(F30:F34)</f>
        <v>0</v>
      </c>
      <c r="G29" s="302">
        <f t="shared" si="8"/>
        <v>100000</v>
      </c>
      <c r="H29" s="371">
        <f t="shared" si="8"/>
        <v>0</v>
      </c>
      <c r="I29" s="535">
        <f t="shared" si="8"/>
        <v>0</v>
      </c>
      <c r="J29" s="557">
        <f t="shared" si="8"/>
        <v>0</v>
      </c>
      <c r="K29" s="563">
        <f t="shared" si="8"/>
        <v>0</v>
      </c>
      <c r="L29" s="536">
        <f t="shared" si="8"/>
        <v>0</v>
      </c>
      <c r="M29" s="537">
        <f t="shared" si="8"/>
        <v>0</v>
      </c>
      <c r="N29" s="303">
        <f>SUM(O29:Q29)</f>
        <v>0</v>
      </c>
      <c r="O29" s="304">
        <f>SUM(O30:O34)</f>
        <v>0</v>
      </c>
      <c r="P29" s="304">
        <f>SUM(P30:P34)</f>
        <v>0</v>
      </c>
      <c r="Q29" s="305">
        <f>SUM(Q30:Q34)</f>
        <v>0</v>
      </c>
    </row>
    <row r="30" spans="1:17" s="28" customFormat="1" ht="12.75" customHeight="1" thickTop="1">
      <c r="A30" s="2622" t="s">
        <v>405</v>
      </c>
      <c r="B30" s="2623"/>
      <c r="C30" s="280" t="s">
        <v>404</v>
      </c>
      <c r="D30" s="281">
        <f t="shared" si="7"/>
        <v>80000</v>
      </c>
      <c r="E30" s="282">
        <v>80000</v>
      </c>
      <c r="F30" s="544"/>
      <c r="G30" s="283"/>
      <c r="H30" s="367"/>
      <c r="I30" s="525">
        <f>SUM(J30:M30)</f>
        <v>0</v>
      </c>
      <c r="J30" s="553"/>
      <c r="K30" s="559"/>
      <c r="L30" s="526"/>
      <c r="M30" s="527"/>
      <c r="N30" s="284"/>
      <c r="O30" s="285"/>
      <c r="P30" s="286"/>
      <c r="Q30" s="287"/>
    </row>
    <row r="31" spans="1:17" s="28" customFormat="1" ht="12.75" customHeight="1">
      <c r="A31" s="2618" t="s">
        <v>406</v>
      </c>
      <c r="B31" s="2619"/>
      <c r="C31" s="139" t="s">
        <v>775</v>
      </c>
      <c r="D31" s="247">
        <f t="shared" si="7"/>
        <v>25000</v>
      </c>
      <c r="E31" s="242">
        <v>25000</v>
      </c>
      <c r="F31" s="545"/>
      <c r="G31" s="225"/>
      <c r="H31" s="368"/>
      <c r="I31" s="538">
        <f>SUM(J31:M31)</f>
        <v>0</v>
      </c>
      <c r="J31" s="554"/>
      <c r="K31" s="560"/>
      <c r="L31" s="506"/>
      <c r="M31" s="528"/>
      <c r="N31" s="73"/>
      <c r="O31" s="65"/>
      <c r="P31" s="66"/>
      <c r="Q31" s="67"/>
    </row>
    <row r="32" spans="1:17" s="28" customFormat="1" ht="12.75" customHeight="1">
      <c r="A32" s="2618" t="s">
        <v>272</v>
      </c>
      <c r="B32" s="2619"/>
      <c r="C32" s="139" t="s">
        <v>776</v>
      </c>
      <c r="D32" s="247">
        <f>SUM(E32:H32)</f>
        <v>40000</v>
      </c>
      <c r="E32" s="242">
        <v>40000</v>
      </c>
      <c r="F32" s="545"/>
      <c r="G32" s="225"/>
      <c r="H32" s="368"/>
      <c r="I32" s="538">
        <f>SUM(J32:M32)</f>
        <v>0</v>
      </c>
      <c r="J32" s="554"/>
      <c r="K32" s="560"/>
      <c r="L32" s="506"/>
      <c r="M32" s="528"/>
      <c r="N32" s="73"/>
      <c r="O32" s="65"/>
      <c r="P32" s="66"/>
      <c r="Q32" s="67"/>
    </row>
    <row r="33" spans="1:17" s="28" customFormat="1" ht="12.75" customHeight="1">
      <c r="A33" s="2618" t="s">
        <v>407</v>
      </c>
      <c r="B33" s="2619"/>
      <c r="C33" s="139" t="s">
        <v>448</v>
      </c>
      <c r="D33" s="247">
        <f t="shared" si="7"/>
        <v>100000</v>
      </c>
      <c r="E33" s="242">
        <v>0</v>
      </c>
      <c r="F33" s="545"/>
      <c r="G33" s="225">
        <v>100000</v>
      </c>
      <c r="H33" s="368"/>
      <c r="I33" s="538">
        <f>SUM(J33:M33)</f>
        <v>0</v>
      </c>
      <c r="J33" s="554"/>
      <c r="K33" s="560"/>
      <c r="L33" s="506"/>
      <c r="M33" s="528"/>
      <c r="N33" s="73"/>
      <c r="O33" s="65"/>
      <c r="P33" s="66"/>
      <c r="Q33" s="67"/>
    </row>
    <row r="34" spans="1:17" s="28" customFormat="1" ht="12.75" customHeight="1" thickBot="1">
      <c r="A34" s="2616" t="s">
        <v>285</v>
      </c>
      <c r="B34" s="2617"/>
      <c r="C34" s="306"/>
      <c r="D34" s="248">
        <f t="shared" si="7"/>
        <v>0</v>
      </c>
      <c r="E34" s="243"/>
      <c r="F34" s="546"/>
      <c r="G34" s="228"/>
      <c r="H34" s="369"/>
      <c r="I34" s="529">
        <f>SUM(J34:M34)</f>
        <v>0</v>
      </c>
      <c r="J34" s="555"/>
      <c r="K34" s="561"/>
      <c r="L34" s="513"/>
      <c r="M34" s="530"/>
      <c r="N34" s="169"/>
      <c r="O34" s="70"/>
      <c r="P34" s="71"/>
      <c r="Q34" s="72"/>
    </row>
    <row r="35" spans="1:17" s="308" customFormat="1" ht="15.75" customHeight="1" thickBot="1">
      <c r="A35" s="2620" t="s">
        <v>398</v>
      </c>
      <c r="B35" s="2621"/>
      <c r="C35" s="2621"/>
      <c r="D35" s="309">
        <f t="shared" si="7"/>
        <v>200000</v>
      </c>
      <c r="E35" s="310">
        <f>SUM(E36:E38)</f>
        <v>50000</v>
      </c>
      <c r="F35" s="549">
        <f>SUM(F36:F38)</f>
        <v>0</v>
      </c>
      <c r="G35" s="311">
        <f>SUM(G36:G38)</f>
        <v>150000</v>
      </c>
      <c r="H35" s="312">
        <f>SUM(H37:H38)</f>
        <v>0</v>
      </c>
      <c r="I35" s="535">
        <f>SUM(I36:I38)</f>
        <v>0</v>
      </c>
      <c r="J35" s="539">
        <f>SUM(J36:J38)</f>
        <v>0</v>
      </c>
      <c r="K35" s="565">
        <f>SUM(K36:K38)</f>
        <v>0</v>
      </c>
      <c r="L35" s="540">
        <f>SUM(L36:L38)</f>
        <v>0</v>
      </c>
      <c r="M35" s="541">
        <f>SUM(M36:M38)</f>
        <v>0</v>
      </c>
      <c r="N35" s="303">
        <f>SUM(O35:Q35)</f>
        <v>0</v>
      </c>
      <c r="O35" s="303">
        <f>SUM(O36:O38)</f>
        <v>0</v>
      </c>
      <c r="P35" s="303">
        <f>SUM(P36:P38)</f>
        <v>0</v>
      </c>
      <c r="Q35" s="313">
        <f>SUM(Q36:Q38)</f>
        <v>0</v>
      </c>
    </row>
    <row r="36" spans="1:17" s="28" customFormat="1" ht="12.75" customHeight="1" thickTop="1">
      <c r="A36" s="2624" t="s">
        <v>1061</v>
      </c>
      <c r="B36" s="2625"/>
      <c r="C36" s="280" t="s">
        <v>1064</v>
      </c>
      <c r="D36" s="281">
        <f t="shared" si="7"/>
        <v>150000</v>
      </c>
      <c r="E36" s="282">
        <v>50000</v>
      </c>
      <c r="F36" s="544"/>
      <c r="G36" s="283">
        <v>100000</v>
      </c>
      <c r="H36" s="367"/>
      <c r="I36" s="525">
        <f>SUM(J36:M36)</f>
        <v>0</v>
      </c>
      <c r="J36" s="553"/>
      <c r="K36" s="564"/>
      <c r="L36" s="526"/>
      <c r="M36" s="527"/>
      <c r="N36" s="284"/>
      <c r="O36" s="285"/>
      <c r="P36" s="286"/>
      <c r="Q36" s="287"/>
    </row>
    <row r="37" spans="1:17" s="28" customFormat="1" ht="12.75" customHeight="1">
      <c r="A37" s="2626" t="s">
        <v>1062</v>
      </c>
      <c r="B37" s="2627"/>
      <c r="C37" s="139" t="s">
        <v>110</v>
      </c>
      <c r="D37" s="247">
        <f t="shared" si="7"/>
        <v>50000</v>
      </c>
      <c r="E37" s="242"/>
      <c r="F37" s="545"/>
      <c r="G37" s="225">
        <v>50000</v>
      </c>
      <c r="H37" s="368"/>
      <c r="I37" s="538">
        <f>SUM(J37:M37)</f>
        <v>0</v>
      </c>
      <c r="J37" s="554"/>
      <c r="K37" s="560"/>
      <c r="L37" s="506"/>
      <c r="M37" s="528"/>
      <c r="N37" s="73"/>
      <c r="O37" s="65"/>
      <c r="P37" s="66"/>
      <c r="Q37" s="67"/>
    </row>
    <row r="38" spans="1:17" s="28" customFormat="1" ht="12.75" customHeight="1">
      <c r="A38" s="2626" t="s">
        <v>1063</v>
      </c>
      <c r="B38" s="2627"/>
      <c r="C38" s="139"/>
      <c r="D38" s="247">
        <f t="shared" si="7"/>
        <v>0</v>
      </c>
      <c r="E38" s="242"/>
      <c r="F38" s="545"/>
      <c r="G38" s="225"/>
      <c r="H38" s="368"/>
      <c r="I38" s="538">
        <f>SUM(J38:M38)</f>
        <v>0</v>
      </c>
      <c r="J38" s="554"/>
      <c r="K38" s="560"/>
      <c r="L38" s="506"/>
      <c r="M38" s="528"/>
      <c r="N38" s="73"/>
      <c r="O38" s="65"/>
      <c r="P38" s="66"/>
      <c r="Q38" s="67"/>
    </row>
    <row r="39" spans="1:17" ht="17.25" customHeight="1" thickBot="1">
      <c r="A39" s="307"/>
      <c r="B39" s="2633"/>
      <c r="C39" s="2633"/>
      <c r="D39" s="2633"/>
      <c r="E39" s="2633"/>
      <c r="F39" s="2633"/>
      <c r="G39" s="2633"/>
      <c r="H39" s="2633"/>
      <c r="I39" s="2634"/>
      <c r="J39" s="2634"/>
      <c r="K39" s="2634"/>
      <c r="L39" s="2634"/>
      <c r="M39" s="2634"/>
      <c r="N39" s="2633"/>
      <c r="O39" s="2633"/>
      <c r="P39" s="2633"/>
      <c r="Q39" s="2635"/>
    </row>
    <row r="40" spans="1:17" ht="24" customHeight="1" thickBot="1">
      <c r="A40" s="2510" t="s">
        <v>9</v>
      </c>
      <c r="B40" s="2511"/>
      <c r="C40" s="2511"/>
      <c r="D40" s="278">
        <f aca="true" t="shared" si="9" ref="D40:M40">SUM(D35,D29,D25,D20,D11,D6)</f>
        <v>2370000</v>
      </c>
      <c r="E40" s="244">
        <f t="shared" si="9"/>
        <v>1670000</v>
      </c>
      <c r="F40" s="550">
        <f t="shared" si="9"/>
        <v>0</v>
      </c>
      <c r="G40" s="171">
        <f t="shared" si="9"/>
        <v>700000</v>
      </c>
      <c r="H40" s="279">
        <f t="shared" si="9"/>
        <v>0</v>
      </c>
      <c r="I40" s="374">
        <f t="shared" si="9"/>
        <v>0</v>
      </c>
      <c r="J40" s="398">
        <f t="shared" si="9"/>
        <v>0</v>
      </c>
      <c r="K40" s="566">
        <f t="shared" si="9"/>
        <v>0</v>
      </c>
      <c r="L40" s="372">
        <f t="shared" si="9"/>
        <v>0</v>
      </c>
      <c r="M40" s="375">
        <f t="shared" si="9"/>
        <v>0</v>
      </c>
      <c r="N40" s="170">
        <f>SUM(O40:Q40)</f>
        <v>0</v>
      </c>
      <c r="O40" s="160">
        <f>SUM(O25,O20,O11,O6)</f>
        <v>0</v>
      </c>
      <c r="P40" s="160">
        <f>SUM(P25,P20,P11,P6)</f>
        <v>0</v>
      </c>
      <c r="Q40" s="161">
        <f>SUM(Q25,Q20,Q11,Q6)</f>
        <v>0</v>
      </c>
    </row>
  </sheetData>
  <sheetProtection/>
  <mergeCells count="47">
    <mergeCell ref="A35:C35"/>
    <mergeCell ref="A36:B36"/>
    <mergeCell ref="A37:B37"/>
    <mergeCell ref="A38:B38"/>
    <mergeCell ref="A14:B14"/>
    <mergeCell ref="A15:B15"/>
    <mergeCell ref="A16:B16"/>
    <mergeCell ref="A17:B17"/>
    <mergeCell ref="A18:B18"/>
    <mergeCell ref="A21:B21"/>
    <mergeCell ref="A1:Q1"/>
    <mergeCell ref="P2:Q2"/>
    <mergeCell ref="A3:C5"/>
    <mergeCell ref="D3:D5"/>
    <mergeCell ref="E3:H3"/>
    <mergeCell ref="I3:M3"/>
    <mergeCell ref="N3:Q3"/>
    <mergeCell ref="I4:I5"/>
    <mergeCell ref="J4:M4"/>
    <mergeCell ref="N4:N5"/>
    <mergeCell ref="A12:B12"/>
    <mergeCell ref="A13:B13"/>
    <mergeCell ref="A19:B19"/>
    <mergeCell ref="A20:C20"/>
    <mergeCell ref="O4:Q4"/>
    <mergeCell ref="A6:C6"/>
    <mergeCell ref="E4:H4"/>
    <mergeCell ref="A7:B7"/>
    <mergeCell ref="A8:B8"/>
    <mergeCell ref="A9:B9"/>
    <mergeCell ref="A40:C40"/>
    <mergeCell ref="A26:B26"/>
    <mergeCell ref="A27:B27"/>
    <mergeCell ref="A28:B28"/>
    <mergeCell ref="A33:B33"/>
    <mergeCell ref="A10:B10"/>
    <mergeCell ref="A29:C29"/>
    <mergeCell ref="B39:Q39"/>
    <mergeCell ref="A11:C11"/>
    <mergeCell ref="A32:B32"/>
    <mergeCell ref="A34:B34"/>
    <mergeCell ref="A22:B22"/>
    <mergeCell ref="A23:B23"/>
    <mergeCell ref="A24:B24"/>
    <mergeCell ref="A25:C25"/>
    <mergeCell ref="A31:B31"/>
    <mergeCell ref="A30:B30"/>
  </mergeCells>
  <printOptions/>
  <pageMargins left="0.2755905511811024" right="0.15748031496062992" top="0.3937007874015748" bottom="0.1968503937007874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Petr Tolar</cp:lastModifiedBy>
  <cp:lastPrinted>2024-04-12T21:11:20Z</cp:lastPrinted>
  <dcterms:created xsi:type="dcterms:W3CDTF">2009-01-08T07:07:31Z</dcterms:created>
  <dcterms:modified xsi:type="dcterms:W3CDTF">2024-05-09T12:04:20Z</dcterms:modified>
  <cp:category/>
  <cp:version/>
  <cp:contentType/>
  <cp:contentStatus/>
</cp:coreProperties>
</file>